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 to Duplicate" sheetId="1" r:id="rId3"/>
    <sheet state="visible" name="Activity History" sheetId="2" r:id="rId4"/>
    <sheet state="visible" name="Links" sheetId="3" r:id="rId5"/>
    <sheet state="visible" name="Other" sheetId="4" r:id="rId6"/>
  </sheets>
  <definedNames/>
  <calcPr/>
</workbook>
</file>

<file path=xl/sharedStrings.xml><?xml version="1.0" encoding="utf-8"?>
<sst xmlns="http://schemas.openxmlformats.org/spreadsheetml/2006/main" count="523" uniqueCount="416">
  <si>
    <t>Name Here</t>
  </si>
  <si>
    <t>Next immediate goal:</t>
  </si>
  <si>
    <t>To be awarded at the next court of honor:</t>
  </si>
  <si>
    <t>Eagle Merit Badge Requirement Progress</t>
  </si>
  <si>
    <t>Initials</t>
  </si>
  <si>
    <t>Date</t>
  </si>
  <si>
    <t>2016 Rank Requirements</t>
  </si>
  <si>
    <t>Hide completed ranks by right-clicking on row numbers</t>
  </si>
  <si>
    <t>Scout</t>
  </si>
  <si>
    <t>Order Req MB</t>
  </si>
  <si>
    <t>Order non-req MB</t>
  </si>
  <si>
    <t>1a.</t>
  </si>
  <si>
    <t>Repeat from memory the Scout Oath, Scout Law, Scout motto, and Scout slogan. In your own words, explain their meaning.</t>
  </si>
  <si>
    <t>1b.</t>
  </si>
  <si>
    <t>Explain what Scout spirit is. Describe some ways you have shown Scout spirit by practicing the Scout Oath, Scout Law, Scout motto, and Scout slogan.</t>
  </si>
  <si>
    <t>1c.</t>
  </si>
  <si>
    <t>Demonstrate the Boy Scout sign, salute, and handshake. Explain when they should be used.</t>
  </si>
  <si>
    <t>1d.</t>
  </si>
  <si>
    <t>Describe the First Class Scout badge and tell what each part stands for. Explain the significance of the First Class Scout badge.</t>
  </si>
  <si>
    <t>1e.</t>
  </si>
  <si>
    <t>Repeat from memory the Outdoor Code. In your own words, explain what the Outdoor Code means to you.</t>
  </si>
  <si>
    <t>1f.</t>
  </si>
  <si>
    <t>Repeat from memory the Pledge of Allegiance. In your own words, explain its meaning.</t>
  </si>
  <si>
    <t xml:space="preserve">After attending at least one Boy Scout troop meeting, do the following: </t>
  </si>
  <si>
    <t>2a.</t>
  </si>
  <si>
    <t xml:space="preserve">Describe how the Scouts in the troop provide its leadership.       </t>
  </si>
  <si>
    <t>2b.</t>
  </si>
  <si>
    <t>Describe the four steps of Boy Scout advancement.</t>
  </si>
  <si>
    <t>2c.</t>
  </si>
  <si>
    <t>Describe the Boy Scout ranks and how they are earned.</t>
  </si>
  <si>
    <t>2d.</t>
  </si>
  <si>
    <t>Describe what merit badges are and how they are earned.</t>
  </si>
  <si>
    <t>3a.</t>
  </si>
  <si>
    <t>Explain the patrol method. Describe the types of patrols that are used in your
troop.</t>
  </si>
  <si>
    <t>3b.</t>
  </si>
  <si>
    <t>Become familiar with your patrol name, emblem, flag, and yell. Explain how
these items create patrol spirit.</t>
  </si>
  <si>
    <t>4a.</t>
  </si>
  <si>
    <t>Show how to tie a square knot, two half-hitches, and a taut-line hitch. Explain
how each knot is used.</t>
  </si>
  <si>
    <t>4b.</t>
  </si>
  <si>
    <t>Show the proper care of a rope by learning how to whip and fuse the ends of different kinds of rope.</t>
  </si>
  <si>
    <t>Demonstrate your knowledge of pocketknife safety.</t>
  </si>
  <si>
    <t>With your parent or guardian, complete the exercises in the pamphlet How to Protect Your Children From Child Abuse: A Parent’s Guide and earn the Cyber Chip Award for your grade.</t>
  </si>
  <si>
    <t>If your family does not have Internet access at home AND you do not have ready Internet access at school or another public place or via a mobile device, the Cyber Chip portion of this requirement may be waived by your Scoutmaster in consultation with your parent or guardian.</t>
  </si>
  <si>
    <t>Since joining the troop and while working on Scout rank, participate in a
Scoutmaster conference.</t>
  </si>
  <si>
    <t>Date awarded</t>
  </si>
  <si>
    <t>Tenderfoot</t>
  </si>
  <si>
    <t>The requirements for Tenderfoot, Second Class, and First Class ranks may be worked on simultaneously; however, these ranks must be earned in sequence.</t>
  </si>
  <si>
    <t>CAMPING and OUTDOOR ETHICS</t>
  </si>
  <si>
    <t>Present yourself to your leader, prepared for an overnight camping trip. Show the personal and camping gear you will use. Show the right way to pack and carry it.</t>
  </si>
  <si>
    <t>Spend at least one night on a patrol or troop campout. Sleep in a tent you have
helped pitch.</t>
  </si>
  <si>
    <t>Tell how you practiced the Outdoor Code on a campout or outing.</t>
  </si>
  <si>
    <t>COOKING</t>
  </si>
  <si>
    <t>On the campout, assist in preparing one of the meals. Tell why it is important for each patrol member to share in meal preparation and cleanup.</t>
  </si>
  <si>
    <t>While on a campout, demonstrate an appropriate method of safely cleaning items used to prepare, serve, and eat a meal.</t>
  </si>
  <si>
    <t>Explain the importance of eating together as a patrol.</t>
  </si>
  <si>
    <t>TOOLS</t>
  </si>
  <si>
    <t>Demonstrate a practical use of the square knot.</t>
  </si>
  <si>
    <t>Demonstrate a practical use of two half-hitches.</t>
  </si>
  <si>
    <t>3c.</t>
  </si>
  <si>
    <t>Demonstrate a practical use of the taut-line hitch.</t>
  </si>
  <si>
    <t>3d.</t>
  </si>
  <si>
    <t>Demonstrate proper care, sharpening, and use of the knife, saw, and ax. Describe when each should be used.</t>
  </si>
  <si>
    <t>FIRST AID and NATURE</t>
  </si>
  <si>
    <t>Show first aid for the following:
·    Simple cuts and scrapes
·    Blisters on the hand and foot
·    Minor (thermal/heat) burns or scalds (superficial, or first-degree)
·    Bites or stings of insects and ticks
·    Venomous snakebite
·    Nosebleed
·    Frostbite and sunburn
·    Choking</t>
  </si>
  <si>
    <t>Describe common poisonous or hazardous plants; identify any that grow in your local area or campsite location. Tell how to treat for exposure to them.</t>
  </si>
  <si>
    <t>4c.</t>
  </si>
  <si>
    <t>Tell what you can do while on a campout or other outdoor activity to
prevent or reduce the occurrence of injuries or exposure listed in Tenderfoot
requirements 4a and 4b.</t>
  </si>
  <si>
    <t>4d.</t>
  </si>
  <si>
    <t>Assemble a personal first-aid kit to carry with you on future campouts and hikes. Tell how each item in the kit would be used.</t>
  </si>
  <si>
    <t>HIKING</t>
  </si>
  <si>
    <t>5a.</t>
  </si>
  <si>
    <t>Explain the importance of the buddy system as it relates to your personal safety on outings and in your neighborhood. Use the buddy system while on a troop
or patrol outing.</t>
  </si>
  <si>
    <t>5b.</t>
  </si>
  <si>
    <t>Describe what to do if you become lost on a hike or campout.</t>
  </si>
  <si>
    <t>5c.</t>
  </si>
  <si>
    <t>Explain the rules of safe hiking, both on the highway and cross-country, during the day and at night.</t>
  </si>
  <si>
    <t>FITNESS</t>
  </si>
  <si>
    <t>6a.</t>
  </si>
  <si>
    <t>Record your best in the following tests:
·    Push-ups                                   (Record the number done correctly in 60 seconds.)
·    Sit-ups or curl-ups                 (Record the number done correctly in 60 seconds.)
·    Back-saver sit-and-reach    (Record the distance stretched.)
·    1-mile walk/run                     (Record the time.)</t>
  </si>
  <si>
    <t>6b.</t>
  </si>
  <si>
    <t>Develop and describe a plan for improvement in each of the activities listed in
Tenderfoot requirement 6a. Keep track of your activity for at least 30 days.</t>
  </si>
  <si>
    <t>6c.</t>
  </si>
  <si>
    <t>Show improvement (of any degree) in each activity listed in Tenderfoot requirement 6a after practicing for 30 days.
·    Push-ups                                  (Record the number done correctly in 60 seconds.)
·    Sit-ups or curl-ups                (Record the number done correctly in 60 seconds.)
·    Back-saver sit-and-reach    (Record the distance stretched.)
·    1-mile walk/run                    (Record the time.)</t>
  </si>
  <si>
    <t>CITIZENSHIP</t>
  </si>
  <si>
    <t>7a.</t>
  </si>
  <si>
    <t>Demonstrate how to display, raise, lower, and fold the U.S. flag.</t>
  </si>
  <si>
    <t>7b.</t>
  </si>
  <si>
    <t>Participate in a total of one hour of service in one or more service projects approved by your Scoutmaster. Explain how your service to others relates to the Scout slogan and Scout motto.</t>
  </si>
  <si>
    <t>LEADERSHIP</t>
  </si>
  <si>
    <t>Describe the steps in Scouting’s Teaching EDGE method. Use the Teaching
EDGE method to teach another person how to tie the square knot.</t>
  </si>
  <si>
    <t xml:space="preserve">   What does EDGE mean?</t>
  </si>
  <si>
    <t>"Explain how it is done - Tell them
 Demonstrate the steps - Show them
 Guide learners as they practice - Watch them do it
 Enable them to succeed on their own - Use memory aids, practice it, they teach it"</t>
  </si>
  <si>
    <t>SCOUT SPIRIT</t>
  </si>
  <si>
    <t>Demonstrate Scout spirit by living the Scout Oath and Scout Law. Tell how you have done your duty to God and how you have lived four different points of the Scout Law in your everyday life.</t>
  </si>
  <si>
    <t>While working toward the Tenderfoot rank, and after completing Scout rank requirement 7, participate in a Scoutmaster conference.</t>
  </si>
  <si>
    <t>Successfully complete your board of review for the Tenderfoot rank.</t>
  </si>
  <si>
    <t>Second Class</t>
  </si>
  <si>
    <t>Since joining, participate in five separate troop/patrol activities, three of which include overnight camping. These five activities do not include troop or patrol meetings. On at least two of the three campouts, spend the night in a tent that you pitch or other structure that you help erect (such as a lean-to, snow cave, or tepee).</t>
  </si>
  <si>
    <t>Explain the principles of Leave No Trace and tell how you practiced them on a campout or outing. This outing must be different from the one used for Tenderfoot requirement 1c.</t>
  </si>
  <si>
    <t>On one of these campouts, select a location for your patrol site and
recommend it to your patrol leader, senior patrol leader, or troop guide. Explain
what factors you should consider when choosing a patrol site and where to
pitch a tent.</t>
  </si>
  <si>
    <t>COOKING and TOOLS</t>
  </si>
  <si>
    <t>Explain when it is appropriate to use a fire for cooking or other purposes and
when it would not be appropriate to do so.</t>
  </si>
  <si>
    <t>Use the tools listed in Tenderfoot requirement 3d to prepare tinder, kindling, and fuel wood for a cooking fire.</t>
  </si>
  <si>
    <t>At an approved outdoor location and time, use the tinder, kindling, and fuel wood from Second Class requirement 2b to demonstrate how to build a fire. Unless prohibited by local fire restrictions, light the fire. After allowing the flames to burn safely for at least two minutes, safely extinguish the flames with minimal impact to the fire site.</t>
  </si>
  <si>
    <t>Explain when it is appropriate to use a lightweight stove and when it is appropriate to use a propane stove. Set up a lightweight stove or propane stove. Light the stove, unless prohibited by local fire restrictions. Describe the safety procedures for using these types of stoves.</t>
  </si>
  <si>
    <t>2e.</t>
  </si>
  <si>
    <t>On one campout, plan and cook one hot breakfast or lunch, selecting foods from MyPlate or the current USDA nutritional model. Explain the importance
of good nutrition. Demonstrate how to transport, store, and prepare the foods
you selected.</t>
  </si>
  <si>
    <t>2f.</t>
  </si>
  <si>
    <t>Demonstrate tying the sheet bend knot. Describe a situation in which you
would use this knot.</t>
  </si>
  <si>
    <t>2g.</t>
  </si>
  <si>
    <t>Demonstrate tying the bowline knot. Describe a situation in which you would
use this knot.</t>
  </si>
  <si>
    <t>NAVIGATION</t>
  </si>
  <si>
    <t>Demonstrate how a compass works and how to orient a map. Use a map to point out and tell the meaning of five map symbols.</t>
  </si>
  <si>
    <t>Using a compass and map together, take a 5-mile hike (or 10 miles by bike)
approved by your adult leader and your parent or guardian.</t>
  </si>
  <si>
    <t>If you use a wheelchair or crutches, or if it is difficult for you to get around, you may substitute “trip” for “hike.”</t>
  </si>
  <si>
    <t>Describe some hazards or injuries that you might encounter on your hike and
what you can do to help prevent them.²</t>
  </si>
  <si>
    <t>Demonstrate how to find directions during the day and at night without using a
compass or an electronic device.</t>
  </si>
  <si>
    <t>NATURE</t>
  </si>
  <si>
    <t>Identify or show evidence of at least 10 kinds of wild animals (such as birds, mammals, reptiles, fish, or mollusks) found in your local area or camping location. You may show evidence by tracks, signs, or photographs you have taken.</t>
  </si>
  <si>
    <t>AQUATICS</t>
  </si>
  <si>
    <t>Tell what precautions must be taken for a safe swim.</t>
  </si>
  <si>
    <t>Demonstrate your ability to pass the BSA beginner test: Jump feetfirst into water over your head in depth, level off and swim 25 feet on the surface, stop, turn sharply, resume swimming, then return to your starting place.</t>
  </si>
  <si>
    <t>Demonstrate water rescue methods by reaching with your arm or leg, by reaching with a suitable object, and by throwing lines and objects.</t>
  </si>
  <si>
    <t>5d.</t>
  </si>
  <si>
    <t>Explain why swimming rescues should not be attempted when a reaching or throwing rescue is possible. Explain why and how a rescue swimmer should avoid contact with the victim.</t>
  </si>
  <si>
    <t>FIRST AID AND EMERGENCY PREPAREDNESS</t>
  </si>
  <si>
    <t>Demonstrate first aid for the following:
·     Object in the eye
·     Bite of a warm-blooded animal
·     Puncture wounds from a splinter, nail, and fishhook
·     Serious burns (partial thickness, or second-degree)
·     Heat exhaustion
·     Shock
·     Heatstroke, dehydration, hypothermia, and hyperventilation</t>
  </si>
  <si>
    <t>Show what to do for “hurry” cases of stopped breathing, stroke, severe bleeding, and ingested poisoning.</t>
  </si>
  <si>
    <t>Tell what you can do while on a campout or hike to prevent or reduce the occurrence of the injuries listed in Second Class requirements 6a and 6b.</t>
  </si>
  <si>
    <t>6d.</t>
  </si>
  <si>
    <t>Explain what to do in case of accidents that require emergency response in the home and backcountry. Explain what constitutes an emergency and what information you will need to provide to a responder.</t>
  </si>
  <si>
    <t>6e.</t>
  </si>
  <si>
    <t>Tell how you should respond if you come upon the scene of a vehicular
accident.</t>
  </si>
  <si>
    <t>After completing Tenderfoot requirement 6c, be physically active at least
30 minutes each day for five days a week for four weeks. Keep track of your
activities.</t>
  </si>
  <si>
    <t>Share your challenges and successes in completing Second Class requirement
7a. Set a goal for continuing to include physical activity as part of your daily life
and develop a plan for doing so.</t>
  </si>
  <si>
    <t>7c.</t>
  </si>
  <si>
    <t>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t>
  </si>
  <si>
    <t>8a.</t>
  </si>
  <si>
    <t>Participate in a flag ceremony for your school, religious institution, chartered organization, community, or Scouting activity.</t>
  </si>
  <si>
    <t>8b.</t>
  </si>
  <si>
    <t>Explain what respect is due the flag of the United States.</t>
  </si>
  <si>
    <t>8c.</t>
  </si>
  <si>
    <t>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t>
  </si>
  <si>
    <t>8d.</t>
  </si>
  <si>
    <t>At a minimum of three locations, compare the cost of the item for which you are saving to determine the best place to purchase it. After completing Second Class requirement 8c, decide if you will use the amount that you earned as originally intended, save all or part of it, or use it for another purpose.</t>
  </si>
  <si>
    <t>8e.</t>
  </si>
  <si>
    <t>Participate in two hours of service through one or more service projects approved by your Scoutmaster. Tell how your service to others relates to the Scout Oath.</t>
  </si>
  <si>
    <t>PERSONAL SAFETY AWARENESS</t>
  </si>
  <si>
    <t>9a.</t>
  </si>
  <si>
    <t>Explain the three R’s of personal safety and protection.</t>
  </si>
  <si>
    <t>9b.</t>
  </si>
  <si>
    <t>Describe bullying; tell what the appropriate response is to someone who is bullying you or another person.</t>
  </si>
  <si>
    <t xml:space="preserve">Demonstrate Scout spirit by living the Scout Oath and Scout Law. Tell how
you have done your duty to God and how you have lived four different points
of the Scout Law (not to include those used for Tenderfoot requirement
9) in your everyday life.                           </t>
  </si>
  <si>
    <t>While working toward the Second Class rank, and after completing Tenderfoot requirement 10, participate in a Scoutmaster conference.</t>
  </si>
  <si>
    <t>Successfully complete your board of review for the Second Class rank.</t>
  </si>
  <si>
    <t>First Class</t>
  </si>
  <si>
    <t>Since joining, participate in 10 separate troop/patrol activities, six of which include overnight camping. These 10 activities do not include troop or patrol meetings. On at least five of the six campouts, spend the night in a tent that you pitch or other structure that you help erect (such as a lean-to, snow cave, or tepee).</t>
  </si>
  <si>
    <t>Explain each of the principles of Tread Lightly! and tell how you practiced them on a campout or outing. This outing must be different from the ones used for Tenderfoot requirement 1c and Second Class requirement 1b.</t>
  </si>
  <si>
    <t>Help plan a menu for one of the above campouts that includes at least one breakfast, one lunch, and one dinner, and that requires cooking at least two of the meals. Tell how the menu includes the foods from MyPlate or the current USDA nutritional model and how it meets nutritional needs for the planned activity or campout.</t>
  </si>
  <si>
    <t>Using the menu planned in First Class requirement 2a, make a list showing a budget and the food amounts needed to feed three or more boys. Secure the ingredients.</t>
  </si>
  <si>
    <t>Show which pans, utensils, and other gear will be needed to cook and serve
these meals.</t>
  </si>
  <si>
    <t>Demonstrate the procedures to follow in the safe handling and storage of fresh meats, dairy products, eggs, vegetables, and other perishable food products. Show how to properly dispose of camp garbage, cans, plastic containers, and other rubbish.</t>
  </si>
  <si>
    <t>On one campout, serve as cook. Supervise your assistant(s) in using a stove or building a cooking fire. Prepare the breakfast, lunch, and dinner planned in First Class requirement 2a. Supervise the cleanup.</t>
  </si>
  <si>
    <t>Discuss when you should and should not use lashings.</t>
  </si>
  <si>
    <t>Demonstrate tying the timber hitch and clove hitch.</t>
  </si>
  <si>
    <t>Demonstrate tying the square, shear, and diagonal lashings by joining two or more poles or staves together.</t>
  </si>
  <si>
    <t>Use lashings to make a useful camp gadget or structure.</t>
  </si>
  <si>
    <t>Using a map and compass, complete an orienteering course that covers at least one mile and requires measuring the height and/or width of designated items (tree, tower, canyon, ditch, etc.).</t>
  </si>
  <si>
    <t>Demonstrate how to use a handheld GPS unit, GPS app on a smartphone, or other electronic navigation system. Use GPS to find your current location, a destination of your choice, and the route you will take to get there. Follow that route to arrive at your destination.</t>
  </si>
  <si>
    <t>Identify or show evidence of at least 10 kinds of native plants found in your local area or campsite location. You may show evidence by identifying fallen leaves or fallen fruit that you find in the field, or as part of a collection you have made, or by photographs you have taken.</t>
  </si>
  <si>
    <t>Identify two ways to obtain a weather forecast for an upcoming activity. Explain why weather forecasts are important when planning for an event.</t>
  </si>
  <si>
    <t>Describe at least three natural indicators of impending hazardous weather, the potential dangerous events that might result from such weather conditions, and the appropriate actions to take.</t>
  </si>
  <si>
    <t>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t>
  </si>
  <si>
    <t>Successfully complete the BSA swimmer test.</t>
  </si>
  <si>
    <t xml:space="preserve">"BSA swimmer test: Jump feetfirst into water over the head in depth. Level off and swim 75 yards in a strong manner using one or more of the following strokes: sidestroke, breaststroke, trudgen, or crawl; then swim 25 yards using an easy, resting backstroke. The 100 yards must be completed in one swim without stops and must include at least one sharp turn. After completing the swim, rest by floating."     </t>
  </si>
  <si>
    <t>Tell what precautions must be taken for a safe trip afloat.</t>
  </si>
  <si>
    <t>Identify the basic parts of a canoe, kayak, or other boat. Identify the parts of a
paddle or an oar.</t>
  </si>
  <si>
    <t>Describe proper body positioning in a watercraft, depending on the type and size of the vessel. Explain the importance of proper body position in the boat.</t>
  </si>
  <si>
    <t>With a helper and a practice victim, show a line rescue both as tender and as rescuer. (The practice victim should be approximately 30 feet from shore in deep water.)</t>
  </si>
  <si>
    <t>Demonstrate bandages for a sprained ankle and for injuries on the head, the upper arm, and the collarbone.</t>
  </si>
  <si>
    <t>By yourself and with a partner, show how to:
·     Transport a person from a smoke-filled room.
·     Transport for at least 25 yards a person with a sprained ankle.</t>
  </si>
  <si>
    <t>Tell the five most common signals of a heart attack. Explain the steps
(procedures) in cardiopulmonary resuscitation (CPR).</t>
  </si>
  <si>
    <t>7d.</t>
  </si>
  <si>
    <t>Tell what utility services exist in your home or meeting place. Describe potential hazards associated with these utilities and tell how to respond in emergency situations.</t>
  </si>
  <si>
    <t>7e.</t>
  </si>
  <si>
    <t>Develop an emergency action plan for your home that includes what to do in case of fire, storm, power outage, and water outage.</t>
  </si>
  <si>
    <t>7f.</t>
  </si>
  <si>
    <t>Explain how to obtain potable water in an emergency.</t>
  </si>
  <si>
    <t>After completing Second Class requirement 7a, be physically active at least
30 minutes each day for five days a week for four weeks. Keep track of your
activities.</t>
  </si>
  <si>
    <t>Share your challenges and successes in completing First Class requirement 8a. Set a goal for continuing to include physical activity as part of your daily life.</t>
  </si>
  <si>
    <t>Visit and discuss with a selected individual approved by your leader (for example, an elected official, judge, attorney, civil servant, principal, or teacher) the constitutional rights and obligations of a U.S. citizen.</t>
  </si>
  <si>
    <t>Investigate an environmental issue affecting your community. Share what you learned about that issue with your patrol or troop. Tell what, if anything, could be done by you or your community to address the concern.</t>
  </si>
  <si>
    <t>9c.</t>
  </si>
  <si>
    <t>On a Scouting or family outing, take note of the trash and garbage you produce. Before your next similar outing, decide how you can reduce, recycle, or repurpose what you take on that outing, and then put those plans into action. Compare your results.</t>
  </si>
  <si>
    <t>9d.</t>
  </si>
  <si>
    <t>Participate in three hours of service through one or more service projects approved by your Scoutmaster. The project(s) must not be the same service project(s) used for Tenderfoot requirement 7b and Second Class requirement
8e. Explain how your service to others relates to the Scout Law.</t>
  </si>
  <si>
    <t>Tell someone who is eligible to join Boy Scouts, or an inactive Boy Scout, about your Scouting activities. Invite him to an outing, activity, service project, or meeting. Tell him how to join, or encourage the inactive Boy Scout to become active. Share your efforts with your Scoutmaster or other adult leader.</t>
  </si>
  <si>
    <t xml:space="preserve">Demonstrate Scout spirit by living the Scout Oath and Scout Law. Tell how you have done your duty to God and how you have lived four different points of the Scout Law (different from those points used for previous ranks) in your everyday life.                                     </t>
  </si>
  <si>
    <t>While working toward the First Class rank, and after completing Second Class requirement 11, participate in a Scoutmaster conference.</t>
  </si>
  <si>
    <t>Successfully complete your board of review for the First Class rank.</t>
  </si>
  <si>
    <t>Star</t>
  </si>
  <si>
    <t>Be active in your troop for at least four months as a First Class Scout.</t>
  </si>
  <si>
    <t>As a First Class Scout, demonstrate Scout spirit by living the Scout Oath and Scout Law. Tell how you have done your duty to God and how you have lived the Scout Oath and Scout Law in your everyday life.</t>
  </si>
  <si>
    <t xml:space="preserve">Earn six merit badges, including any four from the required list for Eagle. You may choose any of the 17 merit badges on the required list for Eagle to fulfill this requirement.                                                                               </t>
  </si>
  <si>
    <t xml:space="preserve">     Record merit badges below</t>
  </si>
  <si>
    <t>Name of Merit Badge</t>
  </si>
  <si>
    <t xml:space="preserve">(Eagle-required)   </t>
  </si>
  <si>
    <t>While a First Class Scout, participate in six hours of service through one or more service projects approved by your Scoutmaster.</t>
  </si>
  <si>
    <t>While a First Class Scout, serve actively in your troop for four months in one or more of the following positions of responsibility (or carry out a Scoutmaster- approved leadership project to help the troop):</t>
  </si>
  <si>
    <t>Position History:</t>
  </si>
  <si>
    <r>
      <rPr>
        <b/>
      </rPr>
      <t>Boy Scout troop.</t>
    </r>
    <r>
      <t xml:space="preserve"> Patrol leader, assistant senior patrol leader, senior patrol leader, troop guide, Order of the Arrow troop representative, den chief, scribe, librarian, historian, quartermaster, bugler, junior assistant Scoutmaster, chaplain aide, instructor, webmaster, or outdoor ethics guide. </t>
    </r>
  </si>
  <si>
    <r>
      <rPr>
        <b/>
      </rPr>
      <t>Varsity Scout team.</t>
    </r>
    <r>
      <t xml:space="preserve"> Captain, cocaptain, program manager, squad leader, team secretary, Order of the Arrow team representative, librarian, historian, quartermaster, chaplain aide, instructor, den chief, webmaster, or outdoor ethics guide. </t>
    </r>
  </si>
  <si>
    <r>
      <rPr>
        <b/>
      </rPr>
      <t xml:space="preserve">Venturing crew/Sea Scout ship. </t>
    </r>
    <r>
      <t>President, vice president, secretary, treasurer, den chief, quartermaster, historian, guide, boatswain, boatswain’s mate, yeoman, purser, storekeeper, or webmaster.</t>
    </r>
  </si>
  <si>
    <r>
      <rPr>
        <b/>
      </rPr>
      <t>Lone Scout.</t>
    </r>
    <r>
      <t xml:space="preserve"> Leadership responsibility in your school, religious organization, club, or elsewhere in your community.</t>
    </r>
  </si>
  <si>
    <t>Assistant patrol leader is not an approved position of responsibility for the Star rank.</t>
  </si>
  <si>
    <t>With your parent or guardian, complete the exercises in the pamphlet How to Protect Your Children From Child Abuse: A Parent’s Guide and earn the Cyber Chip award for your grade.</t>
  </si>
  <si>
    <t>While a First Class Scout, participate in a Scoutmaster conference.</t>
  </si>
  <si>
    <t>Successfully complete your board of review for the Star rank.</t>
  </si>
  <si>
    <t>Life</t>
  </si>
  <si>
    <t>Be active in your troop for at least six months as a Star Scout.</t>
  </si>
  <si>
    <t>As a Star Scout, demonstrate Scout spirit by living the Scout Oath and Scout Law. Tell how you have done your duty to God and how you have lived the Scout Oath and Scout Law in your everyday life.</t>
  </si>
  <si>
    <t xml:space="preserve">Earn five more merit badges (so that you have 11 in all), including any three additional badges from the required list for Eagle. You may choose any of the 17 merit badges on the required list for Eagle to fulfill this requirement.  </t>
  </si>
  <si>
    <t>While a Star Scout, participate in six hours of service through one or more service projects approved by your Scoutmaster. At least three hours of this service must be conservation-related.</t>
  </si>
  <si>
    <t>While a Star Scout, serve actively in your troop for six months in one or more of the following troop positions of responsibility (or carry out a Scoutmaster- approved leadership project to help the troop).</t>
  </si>
  <si>
    <r>
      <rPr>
        <b/>
      </rPr>
      <t>Boy Scout troop.</t>
    </r>
    <r>
      <t xml:space="preserve"> Patrol leader, assistant senior patrol leader, senior patrol leader, troop guide, Order of the Arrow troop representative, den chief, scribe, librarian, historian, quartermaster, bugler, junior assistant Scoutmaster, chaplain aide, instructor, webmaster, or outdoor ethics guide. </t>
    </r>
  </si>
  <si>
    <r>
      <rPr>
        <b/>
      </rPr>
      <t>Varsity Scout team.</t>
    </r>
    <r>
      <t xml:space="preserve"> Captain, cocaptain, program manager, squad leader, team secretary, Order of the Arrow team representative, librarian, historian, quartermaster, chaplain aide, instructor, den chief, webmaster, or outdoor ethics guide. </t>
    </r>
  </si>
  <si>
    <r>
      <rPr>
        <b/>
      </rPr>
      <t xml:space="preserve">Venturing crew/Sea Scout ship. </t>
    </r>
    <r>
      <t>President, vice president, secretary, treasurer, den chief, quartermaster, historian, guide, boatswain, boatswain’s mate, yeoman, purser, storekeeper, or webmaster.</t>
    </r>
  </si>
  <si>
    <r>
      <rPr>
        <b/>
      </rPr>
      <t>Lone Scout.</t>
    </r>
    <r>
      <t xml:space="preserve"> Leadership responsibility in your school, religious organization, club, or elsewhere in your community.</t>
    </r>
  </si>
  <si>
    <t>Assistant patrol leader is not an approved position of responsibility for the Star, Life, or Eagle rank.</t>
  </si>
  <si>
    <t>While a Star Scout, use the Teaching EDGE method to teach another Scout (preferably younger than you) the skills from ONE of the following choices, so that he is prepared to pass those requirements to his Scoutmaster’s satisfaction.</t>
  </si>
  <si>
    <t>a.  Tenderfoot 4a and 4b (first aid)
b.  Second Class 2b, 2c, and 2d (cooking/tools)
c.  Second Class 3a and 3d (navigation)
d.  First Class 3a, 3b, 3c, and 3d (tools)
e.  First Class 4a and 4b (navigation)
f.   Second Class 6a and 6b (first aid)
g.  First Class 7a and 7b (first aid)
h.  Three requirements from one of the required Eagle merit badges, as approved by your Scoutmaster</t>
  </si>
  <si>
    <t>While a Star Scout, participate in a Scoutmaster conference.</t>
  </si>
  <si>
    <t>Successfully complete your board of review for the Life rank.</t>
  </si>
  <si>
    <t>EAGLE</t>
  </si>
  <si>
    <t>scouting.org/advancement</t>
  </si>
  <si>
    <t>Be active in your troop for at least six months as a Life Scout.</t>
  </si>
  <si>
    <t>As a Life Scout, demonstrate Scout Spirit by living the Scout Oath and Scout Law.  Tell how you have done your duty to God, how you have lived the Scout Oath and Scout Law in your everyday life, and how your understanding of the Scout Oath and Scout Law will guide your life in the future. List on your Eagle Scout Rank Application the names of individuals who know you personally and would be willing to provide a recommendation on your behalf, including parents/guardians, religious (if not affiliated with an organized religion, then the parent or guardian provides this reference), educational, employer (if employed), and two other references.</t>
  </si>
  <si>
    <t>Earn a total of 21 merit badges (10 more than required for the Life rank), including these 13 merit badges: (a) First Aid, (b) Citizenship in the Community, (c) Citizenship in the Nation, (d) Citizenship in the World, (e) Communication, (f) Cooking, (g) Personal Fitness, (h) Emergency Preparedness OR Lifesaving, (i) Environmental Science OR Sustainability, (j) Personal Management, (k) Swimming OR Hiking OR Cycling, (l) Camping, and (m) Family Life.</t>
  </si>
  <si>
    <t>You must choose only one of the merit badges listed in categories h, i, and k. Any additional merit badge(s) earned in those categories may be counted as one of your eight optional merit badges used to make your total of 21.</t>
  </si>
  <si>
    <t xml:space="preserve">                  Record merit badges at the bottom of the spreadsheet</t>
  </si>
  <si>
    <t>While a Life Scout, serve actively in your troop for six months in one or more of the following positions of responsibility:</t>
  </si>
  <si>
    <r>
      <rPr>
        <b/>
      </rPr>
      <t>Boy Scout troop.</t>
    </r>
    <r>
      <t xml:space="preserve"> Patrol leader, assistant senior patrol leader, senior patrol leader, troop guide, Order of the Arrow troop representative, den chief, scribe, librarian, historian, quartermaster, junior assistant Scoutmaster, chaplain aide, instructor, webmaster, or outdoor ethics guide.</t>
    </r>
  </si>
  <si>
    <r>
      <rPr>
        <b/>
      </rPr>
      <t>Varsity Scout team</t>
    </r>
    <r>
      <t>. Captain, cocaptain, program manager, squad leader, team secretary, Order of the Arrow team representative, librarian, historian, quartermaster, chaplain aide, instructor, den chief, webmaster, or outdoor ethics guide.</t>
    </r>
  </si>
  <si>
    <r>
      <rPr>
        <b/>
      </rPr>
      <t xml:space="preserve">Venturing crew/Sea Scout ship. </t>
    </r>
    <r>
      <t>President, vice president, secretary, treasurer, quartermaster, historian, den chief, guide, boatswain, boatswain’s mate, yeoman, purser, storekeeper, or webmaster. Lone Scout. Leadership responsibility in your school, religious organization, club, or elsewhere in your community.</t>
    </r>
  </si>
  <si>
    <t>Assistant patrol leader and bugler are not approved positions of responsibility for the Eagle Scout rank. Likewise, a unit leader–assigned leadership project should not be used in lieu of serving in a position of responsibility.</t>
  </si>
  <si>
    <t>While a Life Scout, plan, develop, and give leadership to others in a service project helpful to any religious institution, any school, or your community. (The project must benefit an organization other than the Boy Scouts of America.)
A project proposal must be approved by the organization benefiting from the effort, your Scoutmaster and unit committee, and the council or district before you start. You must use the Eagle Scout Service Project Workbook, BSA publication No. 512-927, in meeting this requirement. (To learn more about the Eagle Scout service project, see the Guide to Advancement, topics 9.0.2.0 through 9.0.2.16.)</t>
  </si>
  <si>
    <t>While a Life Scout, participate in a Scoutmaster conference.</t>
  </si>
  <si>
    <t>Successfully complete your board of review for the Eagle Scout rank.¹⁰ In preparation for your board of review, prepare and attach to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 (This requirement may be met after
age 18, in accordance with Guide to Advancement topic 8.0.3.1.¹¹)</t>
  </si>
  <si>
    <t>¹⁰ See Eagle Requirements Page for more information</t>
  </si>
  <si>
    <t>EAGLE PALMS</t>
  </si>
  <si>
    <t>After becoming an Eagle Scout, you may earn Palms by completing the following requirements:</t>
  </si>
  <si>
    <t>Be active in your troop and patrol for at least three months after becoming an Eagle Scout or after award of last Palm.**</t>
  </si>
  <si>
    <t>Since earning the Eagle Scout rank or your last Eagle Palm, demonstrate Scout Spirit by living the Scout Oath and Scout Law. Tell how you have done your duty to God and how you have lived the Scout Oath and Scout Law in your everyday life.</t>
  </si>
  <si>
    <t>Make a satisfactory effort to develop and demonstrate leadership ability.</t>
  </si>
  <si>
    <t>Earn five additional merit badges beyond those required for Eagle or last Palm.***</t>
  </si>
  <si>
    <t>While an Eagle Scout, or since your last Eagle Palm, participate in a Scoutmaster
conference.</t>
  </si>
  <si>
    <t>Successfully complete your board of review for the Eagle Palm.</t>
  </si>
  <si>
    <t>Date awarded: Bronze Eagle Palm</t>
  </si>
  <si>
    <t>You may wear only the proper combination of Palms for the number of merit badges you earned beyond the rank of Eagle. The Bronze Palm represents five merit badges, the Gold Palm 10, and the Silver Palm 15.</t>
  </si>
  <si>
    <t>** Eagle Palms must be earned in sequence, and the three-month tenure requirement must be observed for each Palm.</t>
  </si>
  <si>
    <t>*** Merit badges earned any time since becoming a Boy Scout may be used to meet this requirement.</t>
  </si>
  <si>
    <t>Date awarded: Gold Eagle Palm</t>
  </si>
  <si>
    <t>Date awarded: Silver Eagle Palm</t>
  </si>
  <si>
    <t>MERIT BADGES</t>
  </si>
  <si>
    <t>rank within group</t>
  </si>
  <si>
    <t>#</t>
  </si>
  <si>
    <t>rank overall:</t>
  </si>
  <si>
    <t>American Business</t>
  </si>
  <si>
    <t>American Cultures</t>
  </si>
  <si>
    <t>American Heritage</t>
  </si>
  <si>
    <t>American Labor</t>
  </si>
  <si>
    <t>Animal Science</t>
  </si>
  <si>
    <t>Animation</t>
  </si>
  <si>
    <t>Archaeology</t>
  </si>
  <si>
    <t>Archery</t>
  </si>
  <si>
    <t>Architecture</t>
  </si>
  <si>
    <t>Art</t>
  </si>
  <si>
    <t>Astronomy</t>
  </si>
  <si>
    <t>Athletics</t>
  </si>
  <si>
    <t>Automotive Maintenance</t>
  </si>
  <si>
    <t>Aviation</t>
  </si>
  <si>
    <t>Backpacking</t>
  </si>
  <si>
    <t>Basketry</t>
  </si>
  <si>
    <t>Bird Study</t>
  </si>
  <si>
    <t>Bugling</t>
  </si>
  <si>
    <t>Canoeing</t>
  </si>
  <si>
    <t>Chemistry</t>
  </si>
  <si>
    <t>Chess</t>
  </si>
  <si>
    <t>Climbing</t>
  </si>
  <si>
    <t>Coin Collecting</t>
  </si>
  <si>
    <t>Collections</t>
  </si>
  <si>
    <t>Composite Materials</t>
  </si>
  <si>
    <t>Crime Prevention</t>
  </si>
  <si>
    <t>Dentistry</t>
  </si>
  <si>
    <t>Digital Technology</t>
  </si>
  <si>
    <t>Disabilities Awareness</t>
  </si>
  <si>
    <t>Dog Care</t>
  </si>
  <si>
    <t>Drafting</t>
  </si>
  <si>
    <t>Electricity</t>
  </si>
  <si>
    <t>Electronics</t>
  </si>
  <si>
    <t>Energy</t>
  </si>
  <si>
    <t>Engineering</t>
  </si>
  <si>
    <t>Entrepreneurship</t>
  </si>
  <si>
    <t>Farm Mechanics</t>
  </si>
  <si>
    <t>Fingerprinting</t>
  </si>
  <si>
    <t>Fire Safety</t>
  </si>
  <si>
    <t>Fish and Wildlife Management</t>
  </si>
  <si>
    <t>Fishing</t>
  </si>
  <si>
    <t>Fly Fishing</t>
  </si>
  <si>
    <t>Forestry</t>
  </si>
  <si>
    <t>Game Design</t>
  </si>
  <si>
    <t>Gardening</t>
  </si>
  <si>
    <t>Genealogy</t>
  </si>
  <si>
    <t>Geocaching</t>
  </si>
  <si>
    <t>Geology</t>
  </si>
  <si>
    <t>Golf</t>
  </si>
  <si>
    <t>Graphic Arts</t>
  </si>
  <si>
    <t>Home Repairs</t>
  </si>
  <si>
    <t>Horsemanship</t>
  </si>
  <si>
    <t>Indian Lore</t>
  </si>
  <si>
    <t>Insect Study</t>
  </si>
  <si>
    <t>Inventing</t>
  </si>
  <si>
    <t>Journalism</t>
  </si>
  <si>
    <t>Kayaking</t>
  </si>
  <si>
    <t>Landscape Architecture</t>
  </si>
  <si>
    <t>Law</t>
  </si>
  <si>
    <t>Leatherwork</t>
  </si>
  <si>
    <t>Mammal Study</t>
  </si>
  <si>
    <t>Medicine</t>
  </si>
  <si>
    <t>Metalwork</t>
  </si>
  <si>
    <t>Mining in Society</t>
  </si>
  <si>
    <t>Model Design and Building</t>
  </si>
  <si>
    <t>Motorboating</t>
  </si>
  <si>
    <t>Moviemaking</t>
  </si>
  <si>
    <t>Music</t>
  </si>
  <si>
    <t>Nature</t>
  </si>
  <si>
    <t>Nuclear Science</t>
  </si>
  <si>
    <t>Oceanography</t>
  </si>
  <si>
    <t>Orienteering</t>
  </si>
  <si>
    <t>Painting</t>
  </si>
  <si>
    <t>Pets</t>
  </si>
  <si>
    <t>Photography</t>
  </si>
  <si>
    <t>Pioneering</t>
  </si>
  <si>
    <t>Plant Science</t>
  </si>
  <si>
    <t>Plumbing</t>
  </si>
  <si>
    <t>Pottery</t>
  </si>
  <si>
    <t>Programming</t>
  </si>
  <si>
    <t>Public Health</t>
  </si>
  <si>
    <t>Public Speaking</t>
  </si>
  <si>
    <t>Pulp and Paper</t>
  </si>
  <si>
    <t>Radio</t>
  </si>
  <si>
    <t>Railroading</t>
  </si>
  <si>
    <t>Reading</t>
  </si>
  <si>
    <t>Reptile and Amphibian Study</t>
  </si>
  <si>
    <t>Rifle Shooting</t>
  </si>
  <si>
    <t>Robotics</t>
  </si>
  <si>
    <t>Rowing</t>
  </si>
  <si>
    <t>Safety</t>
  </si>
  <si>
    <t>Salesmanship</t>
  </si>
  <si>
    <t>Scholarship</t>
  </si>
  <si>
    <t>Scouting Heritage</t>
  </si>
  <si>
    <t>Scuba Diving</t>
  </si>
  <si>
    <t>Sculpture</t>
  </si>
  <si>
    <t>Search &amp; Rescue</t>
  </si>
  <si>
    <t>Shotgun Shooting</t>
  </si>
  <si>
    <t>Signs, Signals, and Codes</t>
  </si>
  <si>
    <t>Skating</t>
  </si>
  <si>
    <t>Small-Boat Sailing</t>
  </si>
  <si>
    <t>Snow Sports</t>
  </si>
  <si>
    <t>Soil and Water Conservation</t>
  </si>
  <si>
    <t>Space Exploration</t>
  </si>
  <si>
    <t>Sports</t>
  </si>
  <si>
    <t>Stamp Collecting</t>
  </si>
  <si>
    <t>Surveying</t>
  </si>
  <si>
    <t>Textile</t>
  </si>
  <si>
    <t>Theater</t>
  </si>
  <si>
    <t>Traffic Safety</t>
  </si>
  <si>
    <t>Truck Transportation</t>
  </si>
  <si>
    <t>Veterinary Medicine</t>
  </si>
  <si>
    <t>Water Sports</t>
  </si>
  <si>
    <t>Weather</t>
  </si>
  <si>
    <t>Welding</t>
  </si>
  <si>
    <t>Whitewater</t>
  </si>
  <si>
    <t>Wilderness Survival</t>
  </si>
  <si>
    <t>Wood Carving</t>
  </si>
  <si>
    <t>Woodwork</t>
  </si>
  <si>
    <t>Carpentry</t>
  </si>
  <si>
    <t>Pathfinding</t>
  </si>
  <si>
    <t>Signaling</t>
  </si>
  <si>
    <t>Tracking</t>
  </si>
  <si>
    <t>ACTIVITY HISTORY</t>
  </si>
  <si>
    <t>Description</t>
  </si>
  <si>
    <t>Who attended</t>
  </si>
  <si>
    <t>BSA website</t>
  </si>
  <si>
    <t>scouting.org</t>
  </si>
  <si>
    <t>BSA requirements</t>
  </si>
  <si>
    <t>www.scouting.org/scoutsource/BoyScouts/AdvancementandAwards.aspx</t>
  </si>
  <si>
    <t>Merit badge requirements</t>
  </si>
  <si>
    <t>www.scouting.org/scoutsource/BoyScouts/AdvancementandAwards/MeritBadges.aspx</t>
  </si>
  <si>
    <t>Training &amp; tools</t>
  </si>
  <si>
    <t>myscouting.org</t>
  </si>
  <si>
    <t>my.scouting.org</t>
  </si>
  <si>
    <t>Journey to Excellence</t>
  </si>
  <si>
    <t>www.scouting.org/scoutsource/Awards/JourneyToExcellence.aspx</t>
  </si>
  <si>
    <t>Council website</t>
  </si>
  <si>
    <t>District website</t>
  </si>
  <si>
    <t>Event calendar</t>
  </si>
  <si>
    <t>Scouting updates</t>
  </si>
  <si>
    <t>scouting.org/programupdates</t>
  </si>
  <si>
    <t>History of updates</t>
  </si>
  <si>
    <t>usscouts.org/advance/changes/advchanges.asp</t>
  </si>
  <si>
    <t>Scout Store</t>
  </si>
  <si>
    <t>scoutstuff.org</t>
  </si>
  <si>
    <t>Resources</t>
  </si>
  <si>
    <t>bsahandbook.org</t>
  </si>
  <si>
    <t>meritbadgelibrary.com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</si>
</sst>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mm&quot;-&quot;yyyy"/>
  </numFmts>
  <fonts count="39">
    <font>
      <sz val="10.0"/>
      <color rgb="FF000000"/>
      <name val="Arial"/>
    </font>
    <font>
      <name val="Cambria"/>
    </font>
    <font>
      <b/>
      <i/>
      <sz val="14.0"/>
      <color rgb="FF274E13"/>
      <name val="Cambria"/>
    </font>
    <font>
      <b/>
      <sz val="11.0"/>
      <color rgb="FF0B5394"/>
      <name val="Cambria"/>
    </font>
    <font>
      <b/>
      <sz val="11.0"/>
      <color rgb="FF980000"/>
      <name val="Cambria"/>
    </font>
    <font>
      <sz val="11.0"/>
      <name val="Cambria"/>
    </font>
    <font>
      <b/>
      <sz val="13.0"/>
      <color rgb="FF980000"/>
      <name val="Cambria"/>
    </font>
    <font>
      <b/>
      <sz val="13.0"/>
      <color rgb="FF0B5394"/>
      <name val="Cambria"/>
    </font>
    <font>
      <sz val="11.0"/>
      <color rgb="FF0B5394"/>
      <name val="Cambria"/>
    </font>
    <font>
      <sz val="11.0"/>
      <color rgb="FF980000"/>
      <name val="Cambria"/>
    </font>
    <font>
      <b/>
      <sz val="11.0"/>
      <name val="Cambria"/>
    </font>
    <font>
      <b/>
      <sz val="11.0"/>
      <color rgb="FF274E13"/>
      <name val="Cambria"/>
    </font>
    <font>
      <b/>
      <u/>
      <sz val="11.0"/>
      <name val="Cambria"/>
    </font>
    <font>
      <b/>
      <u/>
      <sz val="11.0"/>
      <name val="Cambria"/>
    </font>
    <font>
      <b/>
      <u/>
      <sz val="11.0"/>
      <name val="Cambria"/>
    </font>
    <font>
      <u/>
      <sz val="11.0"/>
      <name val="Cambria"/>
    </font>
    <font>
      <i/>
      <sz val="10.0"/>
      <color rgb="FF666666"/>
      <name val="Cambria"/>
    </font>
    <font>
      <b/>
      <sz val="12.0"/>
      <color rgb="FF0C343D"/>
      <name val="Cambria"/>
    </font>
    <font>
      <b/>
      <sz val="14.0"/>
      <color rgb="FF980000"/>
      <name val="Cambria"/>
    </font>
    <font>
      <u/>
      <sz val="11.0"/>
      <color rgb="FF0000FF"/>
      <name val="Cambria"/>
    </font>
    <font>
      <i/>
      <sz val="9.0"/>
      <color rgb="FF666666"/>
      <name val="Cambria"/>
    </font>
    <font>
      <i/>
      <sz val="11.0"/>
      <color rgb="FF666666"/>
      <name val="Cambria"/>
    </font>
    <font>
      <sz val="11.0"/>
      <name val="Arial"/>
    </font>
    <font>
      <sz val="11.0"/>
      <color rgb="FF000000"/>
      <name val="Cambria"/>
    </font>
    <font>
      <name val="Arial"/>
    </font>
    <font>
      <i/>
      <u/>
      <sz val="11.0"/>
      <color rgb="FF1155CC"/>
      <name val="Cambria"/>
    </font>
    <font>
      <u/>
      <sz val="11.0"/>
      <color rgb="FF0000FF"/>
      <name val="Cambria"/>
    </font>
    <font>
      <b/>
      <i/>
      <sz val="11.0"/>
      <color rgb="FF0B5394"/>
      <name val="Cambria"/>
    </font>
    <font/>
    <font>
      <sz val="10.0"/>
      <name val="Cambria"/>
    </font>
    <font>
      <u/>
      <sz val="11.0"/>
      <color rgb="FF0000FF"/>
      <name val="Cambria"/>
    </font>
    <font>
      <b/>
    </font>
    <font>
      <b/>
      <u/>
      <color rgb="FF0000FF"/>
      <name val="Cambria"/>
    </font>
    <font>
      <u/>
      <color rgb="FF0000FF"/>
      <name val="Cambria"/>
    </font>
    <font>
      <sz val="9.0"/>
      <name val="Arial"/>
    </font>
    <font>
      <u/>
      <sz val="11.0"/>
      <color rgb="FF0000FF"/>
      <name val="Cambria"/>
    </font>
    <font>
      <u/>
      <sz val="11.0"/>
      <color rgb="FF0000FF"/>
      <name val="Cambria"/>
    </font>
    <font>
      <u/>
      <sz val="11.0"/>
      <color rgb="FF0000FF"/>
      <name val="Cambria"/>
    </font>
    <font>
      <u/>
      <color rgb="FF0000FF"/>
    </font>
  </fonts>
  <fills count="9">
    <fill>
      <patternFill patternType="none"/>
    </fill>
    <fill>
      <patternFill patternType="lightGray"/>
    </fill>
    <fill>
      <patternFill patternType="solid">
        <fgColor rgb="FFFFFFFF"/>
        <bgColor rgb="FFFFFFFF"/>
      </patternFill>
    </fill>
    <fill>
      <patternFill patternType="solid">
        <fgColor rgb="FFEAF0DD"/>
        <bgColor rgb="FFEAF0DD"/>
      </patternFill>
    </fill>
    <fill>
      <patternFill patternType="solid">
        <fgColor rgb="FFF3F3F3"/>
        <bgColor rgb="FFF3F3F3"/>
      </patternFill>
    </fill>
    <fill>
      <patternFill patternType="solid">
        <fgColor rgb="FFFFF2CC"/>
        <bgColor rgb="FFFFF2CC"/>
      </patternFill>
    </fill>
    <fill>
      <patternFill patternType="solid">
        <fgColor rgb="FFFFFF00"/>
        <bgColor rgb="FFFFFF00"/>
      </patternFill>
    </fill>
    <fill>
      <patternFill patternType="solid">
        <fgColor rgb="FFCFE2F3"/>
        <bgColor rgb="FFCFE2F3"/>
      </patternFill>
    </fill>
    <fill>
      <patternFill patternType="solid">
        <fgColor rgb="FFFCE5CD"/>
        <bgColor rgb="FFFCE5CD"/>
      </patternFill>
    </fill>
  </fills>
  <borders count="5">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14">
    <xf borderId="0" fillId="0" fontId="0" numFmtId="0" xfId="0" applyAlignment="1" applyFont="1">
      <alignment/>
    </xf>
    <xf borderId="0" fillId="0" fontId="1" numFmtId="0" xfId="0" applyFont="1"/>
    <xf borderId="0" fillId="0" fontId="2" numFmtId="0" xfId="0" applyAlignment="1" applyFont="1">
      <alignment horizontal="center" vertical="center"/>
    </xf>
    <xf borderId="0" fillId="0" fontId="3" numFmtId="0" xfId="0" applyAlignment="1" applyFont="1">
      <alignment horizontal="center"/>
    </xf>
    <xf borderId="0" fillId="0" fontId="3" numFmtId="0" xfId="0" applyAlignment="1" applyFont="1">
      <alignment/>
    </xf>
    <xf borderId="0" fillId="0" fontId="4" numFmtId="0" xfId="0" applyAlignment="1" applyFont="1">
      <alignment horizontal="center" wrapText="1"/>
    </xf>
    <xf borderId="0" fillId="0" fontId="5" numFmtId="0" xfId="0" applyFont="1"/>
    <xf borderId="0" fillId="0" fontId="1" numFmtId="0" xfId="0" applyAlignment="1" applyFont="1">
      <alignment horizontal="center"/>
    </xf>
    <xf borderId="0" fillId="0" fontId="6" numFmtId="0" xfId="0" applyAlignment="1" applyFont="1">
      <alignment horizontal="left" vertical="center"/>
    </xf>
    <xf borderId="0" fillId="0" fontId="6" numFmtId="164" xfId="0" applyAlignment="1" applyFont="1" applyNumberFormat="1">
      <alignment horizontal="left" vertical="center"/>
    </xf>
    <xf borderId="0" fillId="0" fontId="7" numFmtId="0" xfId="0" applyAlignment="1" applyFont="1">
      <alignment horizontal="left" vertical="center"/>
    </xf>
    <xf borderId="1" fillId="0" fontId="8" numFmtId="0" xfId="0" applyAlignment="1" applyBorder="1" applyFont="1">
      <alignment vertical="top" wrapText="1"/>
    </xf>
    <xf borderId="0" fillId="0" fontId="8" numFmtId="0" xfId="0" applyAlignment="1" applyFont="1">
      <alignment wrapText="1"/>
    </xf>
    <xf borderId="1" fillId="0" fontId="9" numFmtId="0" xfId="0" applyAlignment="1" applyBorder="1" applyFont="1">
      <alignment vertical="top" wrapText="1"/>
    </xf>
    <xf borderId="0" fillId="0" fontId="10" numFmtId="0" xfId="0" applyAlignment="1" applyFont="1">
      <alignment horizontal="center" vertical="center" wrapText="1"/>
    </xf>
    <xf borderId="0" fillId="0" fontId="11" numFmtId="0" xfId="0" applyAlignment="1" applyFont="1">
      <alignment horizontal="left" vertical="top" wrapText="1"/>
    </xf>
    <xf borderId="0" fillId="0" fontId="12" numFmtId="0" xfId="0" applyAlignment="1" applyFont="1">
      <alignment horizontal="center" vertical="center"/>
    </xf>
    <xf borderId="0" fillId="0" fontId="13" numFmtId="164" xfId="0" applyAlignment="1" applyFont="1" applyNumberFormat="1">
      <alignment horizontal="center" vertical="center"/>
    </xf>
    <xf borderId="0" fillId="0" fontId="14" numFmtId="0" xfId="0" applyAlignment="1" applyFont="1">
      <alignment horizontal="left" vertical="center"/>
    </xf>
    <xf borderId="0" fillId="0" fontId="15" numFmtId="0" xfId="0" applyFont="1"/>
    <xf borderId="0" fillId="0" fontId="16" numFmtId="0" xfId="0" applyAlignment="1" applyFont="1">
      <alignment/>
    </xf>
    <xf borderId="0" fillId="0" fontId="1" numFmtId="0" xfId="0" applyAlignment="1" applyFont="1">
      <alignment horizontal="center" vertical="center"/>
    </xf>
    <xf borderId="0" fillId="0" fontId="1" numFmtId="164" xfId="0" applyAlignment="1" applyFont="1" applyNumberFormat="1">
      <alignment horizontal="center" vertical="center"/>
    </xf>
    <xf borderId="0" fillId="0" fontId="17" numFmtId="0" xfId="0" applyAlignment="1" applyFont="1">
      <alignment vertical="center"/>
    </xf>
    <xf borderId="0" fillId="0" fontId="18" numFmtId="0" xfId="0" applyAlignment="1" applyFont="1">
      <alignment horizontal="left" vertical="center"/>
    </xf>
    <xf borderId="0" fillId="0" fontId="19" numFmtId="0" xfId="0" applyAlignment="1" applyFont="1">
      <alignment horizontal="left"/>
    </xf>
    <xf borderId="0" fillId="0" fontId="5" numFmtId="0" xfId="0" applyAlignment="1" applyFont="1">
      <alignment/>
    </xf>
    <xf borderId="0" fillId="0" fontId="1" numFmtId="0" xfId="0" applyAlignment="1" applyFont="1">
      <alignment/>
    </xf>
    <xf borderId="0" fillId="0" fontId="1" numFmtId="0" xfId="0" applyAlignment="1" applyFont="1">
      <alignment horizontal="center"/>
    </xf>
    <xf borderId="1" fillId="0" fontId="5" numFmtId="0" xfId="0" applyAlignment="1" applyBorder="1" applyFont="1">
      <alignment horizontal="center" vertical="center"/>
    </xf>
    <xf borderId="1" fillId="0" fontId="5" numFmtId="164" xfId="0" applyAlignment="1" applyBorder="1" applyFont="1" applyNumberFormat="1">
      <alignment horizontal="center" vertical="center"/>
    </xf>
    <xf borderId="0" fillId="0" fontId="5" numFmtId="0" xfId="0" applyAlignment="1" applyFont="1">
      <alignment horizontal="left" vertical="center"/>
    </xf>
    <xf borderId="0" fillId="0" fontId="5" numFmtId="0" xfId="0" applyAlignment="1" applyFont="1">
      <alignment horizontal="left" vertical="center" wrapText="1"/>
    </xf>
    <xf borderId="0" fillId="0" fontId="1" numFmtId="0" xfId="0" applyFont="1"/>
    <xf borderId="0" fillId="0" fontId="1" numFmtId="0" xfId="0" applyAlignment="1" applyFont="1">
      <alignment horizontal="center"/>
    </xf>
    <xf borderId="0" fillId="0" fontId="1" numFmtId="0" xfId="0" applyAlignment="1" applyFont="1">
      <alignment horizontal="center" vertical="center" wrapText="1"/>
    </xf>
    <xf borderId="0" fillId="0" fontId="1" numFmtId="0" xfId="0" applyAlignment="1" applyFont="1">
      <alignment horizontal="center" vertical="center"/>
    </xf>
    <xf borderId="0" fillId="0" fontId="5" numFmtId="0" xfId="0" applyAlignment="1" applyFont="1">
      <alignment horizontal="center" vertical="center"/>
    </xf>
    <xf borderId="0" fillId="0" fontId="5" numFmtId="164" xfId="0" applyAlignment="1" applyFont="1" applyNumberFormat="1">
      <alignment horizontal="center" vertical="center"/>
    </xf>
    <xf borderId="0" fillId="0" fontId="20" numFmtId="0" xfId="0" applyAlignment="1" applyFont="1">
      <alignment horizontal="left" vertical="center" wrapText="1"/>
    </xf>
    <xf borderId="0" fillId="0" fontId="21" numFmtId="0" xfId="0" applyAlignment="1" applyFont="1">
      <alignment horizontal="left" vertical="center" wrapText="1"/>
    </xf>
    <xf borderId="1" fillId="0" fontId="22" numFmtId="0" xfId="0" applyAlignment="1" applyBorder="1" applyFont="1">
      <alignment horizontal="center" vertical="center"/>
    </xf>
    <xf borderId="1" fillId="2" fontId="10" numFmtId="164" xfId="0" applyAlignment="1" applyBorder="1" applyFill="1" applyFont="1" applyNumberFormat="1">
      <alignment horizontal="center" vertical="center"/>
    </xf>
    <xf borderId="0" fillId="0" fontId="5" numFmtId="0" xfId="0" applyAlignment="1" applyFont="1">
      <alignment horizontal="left" vertical="center"/>
    </xf>
    <xf borderId="0" fillId="0" fontId="1" numFmtId="164" xfId="0" applyAlignment="1" applyFont="1" applyNumberFormat="1">
      <alignment horizontal="center" vertical="center"/>
    </xf>
    <xf borderId="0" fillId="0" fontId="1" numFmtId="0" xfId="0" applyAlignment="1" applyFont="1">
      <alignment horizontal="left" vertical="center" wrapText="1"/>
    </xf>
    <xf borderId="0" fillId="0" fontId="16" numFmtId="0" xfId="0" applyAlignment="1" applyFont="1">
      <alignment horizontal="left" vertical="center" wrapText="1"/>
    </xf>
    <xf borderId="0" fillId="3" fontId="23" numFmtId="0" xfId="0" applyAlignment="1" applyFill="1" applyFont="1">
      <alignment/>
    </xf>
    <xf borderId="0" fillId="0" fontId="5" numFmtId="0" xfId="0" applyAlignment="1" applyFont="1">
      <alignment horizontal="center"/>
    </xf>
    <xf borderId="0" fillId="2" fontId="21" numFmtId="0" xfId="0" applyAlignment="1" applyFont="1">
      <alignment horizontal="left"/>
    </xf>
    <xf borderId="0" fillId="2" fontId="24" numFmtId="0" xfId="0" applyAlignment="1" applyFont="1">
      <alignment/>
    </xf>
    <xf borderId="0" fillId="2" fontId="25" numFmtId="0" xfId="0" applyAlignment="1" applyFont="1">
      <alignment horizontal="center" wrapText="1"/>
    </xf>
    <xf borderId="0" fillId="2" fontId="23" numFmtId="0" xfId="0" applyAlignment="1" applyFont="1">
      <alignment/>
    </xf>
    <xf borderId="0" fillId="2" fontId="21" numFmtId="0" xfId="0" applyAlignment="1" applyFont="1">
      <alignment horizontal="left" wrapText="1"/>
    </xf>
    <xf borderId="0" fillId="0" fontId="23" numFmtId="0" xfId="0" applyAlignment="1" applyFont="1">
      <alignment horizontal="left"/>
    </xf>
    <xf borderId="1" fillId="0" fontId="10" numFmtId="0" xfId="0" applyAlignment="1" applyBorder="1" applyFont="1">
      <alignment horizontal="center" vertical="center"/>
    </xf>
    <xf borderId="0" fillId="0" fontId="5" numFmtId="164" xfId="0" applyAlignment="1" applyFont="1" applyNumberFormat="1">
      <alignment horizontal="center" vertical="center"/>
    </xf>
    <xf borderId="0" fillId="0" fontId="5" numFmtId="0" xfId="0" applyAlignment="1" applyFont="1">
      <alignment horizontal="center" vertical="center"/>
    </xf>
    <xf borderId="0" fillId="0" fontId="26" numFmtId="0" xfId="0" applyAlignment="1" applyFont="1">
      <alignment horizontal="center" vertical="center" wrapText="1"/>
    </xf>
    <xf borderId="0" fillId="0" fontId="5" numFmtId="0" xfId="0" applyAlignment="1" applyFont="1">
      <alignment horizontal="center" vertical="center" wrapText="1"/>
    </xf>
    <xf borderId="0" fillId="0" fontId="27" numFmtId="0" xfId="0" applyAlignment="1" applyFont="1">
      <alignment horizontal="left" vertical="center" wrapText="1"/>
    </xf>
    <xf borderId="0" fillId="0" fontId="5" numFmtId="0" xfId="0" applyAlignment="1" applyFont="1">
      <alignment horizontal="right" vertical="center"/>
    </xf>
    <xf borderId="2" fillId="0" fontId="5" numFmtId="0" xfId="0" applyAlignment="1" applyBorder="1" applyFont="1">
      <alignment horizontal="left" vertical="center" wrapText="1"/>
    </xf>
    <xf borderId="3" fillId="0" fontId="28" numFmtId="0" xfId="0" applyBorder="1" applyFont="1"/>
    <xf borderId="4" fillId="0" fontId="28" numFmtId="0" xfId="0" applyBorder="1" applyFont="1"/>
    <xf borderId="0" fillId="0" fontId="29" numFmtId="0" xfId="0" applyAlignment="1" applyFont="1">
      <alignment horizontal="left"/>
    </xf>
    <xf borderId="0" fillId="0" fontId="29" numFmtId="164" xfId="0" applyAlignment="1" applyFont="1" applyNumberFormat="1">
      <alignment horizontal="center" vertical="center"/>
    </xf>
    <xf borderId="2" fillId="0" fontId="29" numFmtId="0" xfId="0" applyAlignment="1" applyBorder="1" applyFont="1">
      <alignment horizontal="left" vertical="top"/>
    </xf>
    <xf borderId="0" fillId="0" fontId="30" numFmtId="0" xfId="0" applyAlignment="1" applyFont="1">
      <alignment horizontal="center"/>
    </xf>
    <xf borderId="0" fillId="0" fontId="10" numFmtId="0" xfId="0" applyAlignment="1" applyFont="1">
      <alignment horizontal="right" vertical="center"/>
    </xf>
    <xf borderId="0" fillId="0" fontId="27" numFmtId="0" xfId="0" applyAlignment="1" applyFont="1">
      <alignment horizontal="center" vertical="center" wrapText="1"/>
    </xf>
    <xf borderId="0" fillId="0" fontId="5" numFmtId="0" xfId="0" applyAlignment="1" applyFont="1">
      <alignment horizontal="left"/>
    </xf>
    <xf borderId="0" fillId="0" fontId="31" numFmtId="0" xfId="0" applyAlignment="1" applyFont="1">
      <alignment horizontal="left"/>
    </xf>
    <xf borderId="0" fillId="0" fontId="4" numFmtId="0" xfId="0" applyAlignment="1" applyFont="1">
      <alignment horizontal="left"/>
    </xf>
    <xf borderId="0" fillId="0" fontId="32" numFmtId="0" xfId="0" applyAlignment="1" applyFont="1">
      <alignment horizontal="center" vertical="center" wrapText="1"/>
    </xf>
    <xf borderId="0" fillId="0" fontId="21" numFmtId="0" xfId="0" applyAlignment="1" applyFont="1">
      <alignment horizontal="right" vertical="center" wrapText="1"/>
    </xf>
    <xf borderId="0" fillId="0" fontId="33" numFmtId="0" xfId="0" applyAlignment="1" applyFont="1">
      <alignment horizontal="center" vertical="center" wrapText="1"/>
    </xf>
    <xf borderId="0" fillId="0" fontId="10" numFmtId="0" xfId="0" applyAlignment="1" applyFont="1">
      <alignment horizontal="left" vertical="center" wrapText="1"/>
    </xf>
    <xf borderId="1" fillId="0" fontId="22" numFmtId="0" xfId="0" applyAlignment="1" applyBorder="1" applyFont="1">
      <alignment horizontal="center" vertical="center"/>
    </xf>
    <xf borderId="0" fillId="4" fontId="1" numFmtId="0" xfId="0" applyFill="1" applyFont="1"/>
    <xf borderId="0" fillId="4" fontId="1" numFmtId="0" xfId="0" applyAlignment="1" applyFont="1">
      <alignment horizontal="center" vertical="center"/>
    </xf>
    <xf borderId="0" fillId="4" fontId="1" numFmtId="164" xfId="0" applyAlignment="1" applyFont="1" applyNumberFormat="1">
      <alignment horizontal="center" vertical="center"/>
    </xf>
    <xf borderId="0" fillId="4" fontId="5" numFmtId="0" xfId="0" applyAlignment="1" applyFont="1">
      <alignment horizontal="left" vertical="center"/>
    </xf>
    <xf borderId="0" fillId="4" fontId="5" numFmtId="0" xfId="0" applyAlignment="1" applyFont="1">
      <alignment horizontal="left" vertical="center" wrapText="1"/>
    </xf>
    <xf borderId="0" fillId="4" fontId="5" numFmtId="0" xfId="0" applyFont="1"/>
    <xf borderId="0" fillId="4" fontId="5" numFmtId="0" xfId="0" applyAlignment="1" applyFont="1">
      <alignment horizontal="center"/>
    </xf>
    <xf borderId="0" fillId="4" fontId="1" numFmtId="0" xfId="0" applyAlignment="1" applyFont="1">
      <alignment horizontal="center"/>
    </xf>
    <xf borderId="0" fillId="0" fontId="18" numFmtId="0" xfId="0" applyAlignment="1" applyFont="1">
      <alignment horizontal="center" vertical="center"/>
    </xf>
    <xf borderId="0" fillId="0" fontId="34" numFmtId="0" xfId="0" applyAlignment="1" applyFont="1">
      <alignment/>
    </xf>
    <xf borderId="0" fillId="0" fontId="34" numFmtId="0" xfId="0" applyAlignment="1" applyFont="1">
      <alignment horizontal="center"/>
    </xf>
    <xf borderId="0" fillId="5" fontId="5" numFmtId="0" xfId="0" applyAlignment="1" applyFill="1" applyFont="1">
      <alignment/>
    </xf>
    <xf borderId="0" fillId="0" fontId="24" numFmtId="0" xfId="0" applyAlignment="1" applyFont="1">
      <alignment horizontal="center"/>
    </xf>
    <xf borderId="0" fillId="6" fontId="1" numFmtId="0" xfId="0" applyAlignment="1" applyFill="1" applyFont="1">
      <alignment/>
    </xf>
    <xf borderId="1" fillId="0" fontId="5" numFmtId="0" xfId="0" applyBorder="1" applyFont="1"/>
    <xf borderId="0" fillId="0" fontId="5" numFmtId="0" xfId="0" applyAlignment="1" applyFont="1">
      <alignment horizontal="center"/>
    </xf>
    <xf borderId="0" fillId="7" fontId="35" numFmtId="0" xfId="0" applyAlignment="1" applyFill="1" applyFont="1">
      <alignment horizontal="left"/>
    </xf>
    <xf borderId="0" fillId="7" fontId="5" numFmtId="0" xfId="0" applyAlignment="1" applyFont="1">
      <alignment horizontal="left"/>
    </xf>
    <xf borderId="0" fillId="3" fontId="36" numFmtId="0" xfId="0" applyAlignment="1" applyFont="1">
      <alignment horizontal="left"/>
    </xf>
    <xf borderId="0" fillId="3" fontId="5" numFmtId="0" xfId="0" applyAlignment="1" applyFont="1">
      <alignment horizontal="left"/>
    </xf>
    <xf borderId="0" fillId="8" fontId="37" numFmtId="0" xfId="0" applyAlignment="1" applyFill="1" applyFont="1">
      <alignment horizontal="left"/>
    </xf>
    <xf borderId="0" fillId="0" fontId="5" numFmtId="0" xfId="0" applyAlignment="1" applyFont="1">
      <alignment horizontal="center"/>
    </xf>
    <xf borderId="0" fillId="5" fontId="5" numFmtId="0" xfId="0" applyFont="1"/>
    <xf borderId="0" fillId="2" fontId="23" numFmtId="0" xfId="0" applyAlignment="1" applyFont="1">
      <alignment/>
    </xf>
    <xf borderId="0" fillId="0" fontId="1" numFmtId="0" xfId="0" applyAlignment="1" applyFont="1">
      <alignment horizontal="left" vertical="center"/>
    </xf>
    <xf borderId="0" fillId="0" fontId="5" numFmtId="0" xfId="0" applyAlignment="1" applyFont="1">
      <alignment/>
    </xf>
    <xf borderId="0" fillId="0" fontId="5" numFmtId="0" xfId="0" applyFont="1"/>
    <xf borderId="0" fillId="0" fontId="31" numFmtId="0" xfId="0" applyAlignment="1" applyFont="1">
      <alignment horizontal="center" wrapText="1"/>
    </xf>
    <xf borderId="0" fillId="0" fontId="31" numFmtId="0" xfId="0" applyFont="1"/>
    <xf borderId="0" fillId="0" fontId="31" numFmtId="164" xfId="0" applyAlignment="1" applyFont="1" applyNumberFormat="1">
      <alignment horizontal="center"/>
    </xf>
    <xf borderId="0" fillId="0" fontId="28" numFmtId="164" xfId="0" applyAlignment="1" applyFont="1" applyNumberFormat="1">
      <alignment horizontal="center"/>
    </xf>
    <xf borderId="0" fillId="0" fontId="28" numFmtId="0" xfId="0" applyAlignment="1" applyFont="1">
      <alignment wrapText="1"/>
    </xf>
    <xf borderId="0" fillId="0" fontId="28" numFmtId="164" xfId="0" applyAlignment="1" applyFont="1" applyNumberFormat="1">
      <alignment horizontal="center"/>
    </xf>
    <xf borderId="0" fillId="0" fontId="28" numFmtId="0" xfId="0" applyAlignment="1" applyFont="1">
      <alignment/>
    </xf>
    <xf borderId="0" fillId="0" fontId="38" numFmtId="0" xfId="0" applyAlignment="1" applyFont="1">
      <alignment/>
    </xf>
  </cellXfs>
  <cellStyles count="1">
    <cellStyle xfId="0" name="Normal" builtinId="0"/>
  </cellStyles>
  <dxfs count="2">
    <dxf>
      <font>
        <b/>
      </font>
      <fill>
        <patternFill patternType="solid">
          <fgColor rgb="FFF3F3F3"/>
          <bgColor rgb="FFF3F3F3"/>
        </patternFill>
      </fill>
      <alignment/>
      <border>
        <left/>
        <right/>
        <top/>
        <bottom/>
      </border>
    </dxf>
    <dxf>
      <font>
        <color rgb="FF000000"/>
      </font>
      <fill>
        <patternFill patternType="solid">
          <fgColor rgb="FFFFF2CC"/>
          <bgColor rgb="FFFFF2CC"/>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40" Type="http://schemas.openxmlformats.org/officeDocument/2006/relationships/hyperlink" Target="http://www.scouting.org/scoutsource/BoyScouts/AdvancementandAwards/MeritBadges/mb-CITN.aspx" TargetMode="External"/><Relationship Id="rId42" Type="http://schemas.openxmlformats.org/officeDocument/2006/relationships/hyperlink" Target="http://www.scouting.org/scoutsource/BoyScouts/AdvancementandAwards/MeritBadges/mb-COMM.aspx" TargetMode="External"/><Relationship Id="rId41" Type="http://schemas.openxmlformats.org/officeDocument/2006/relationships/hyperlink" Target="http://www.scouting.org/scoutsource/BoyScouts/AdvancementandAwards/MeritBadges/mb-CITW.aspx" TargetMode="External"/><Relationship Id="rId44" Type="http://schemas.openxmlformats.org/officeDocument/2006/relationships/hyperlink" Target="http://www.scouting.org/scoutsource/BoyScouts/AdvancementandAwards/MeritBadges/mb-PERF.aspx" TargetMode="External"/><Relationship Id="rId43" Type="http://schemas.openxmlformats.org/officeDocument/2006/relationships/hyperlink" Target="http://www.scouting.org/scoutsource/BoyScouts/AdvancementandAwards/MeritBadges/mb-COOK.aspx" TargetMode="External"/><Relationship Id="rId46" Type="http://schemas.openxmlformats.org/officeDocument/2006/relationships/hyperlink" Target="http://www.scouting.org/scoutsource/BoyScouts/AdvancementandAwards/MeritBadges/mb-LIFE.aspx" TargetMode="External"/><Relationship Id="rId45" Type="http://schemas.openxmlformats.org/officeDocument/2006/relationships/hyperlink" Target="http://www.scouting.org/scoutsource/BoyScouts/AdvancementandAwards/MeritBadges/mb-EMER.aspx" TargetMode="External"/><Relationship Id="rId1" Type="http://schemas.openxmlformats.org/officeDocument/2006/relationships/hyperlink" Target="http://www.scouting.org/scoutsource/BoyScouts/AdvancementandAwards/joining.aspx" TargetMode="External"/><Relationship Id="rId2" Type="http://schemas.openxmlformats.org/officeDocument/2006/relationships/hyperlink" Target="http://www.scouting.org/scoutsource/BoyScouts/AdvancementandAwards/tenderfoot.aspx" TargetMode="External"/><Relationship Id="rId3" Type="http://schemas.openxmlformats.org/officeDocument/2006/relationships/hyperlink" Target="http://meritbadge.org/wiki/index.php/Trainer%E2%80%99s_EDGE" TargetMode="External"/><Relationship Id="rId4" Type="http://schemas.openxmlformats.org/officeDocument/2006/relationships/hyperlink" Target="http://www.scouting.org/scoutsource/BoyScouts/AdvancementandAwards/secondclass.aspx" TargetMode="External"/><Relationship Id="rId9" Type="http://schemas.openxmlformats.org/officeDocument/2006/relationships/hyperlink" Target="http://www.scouting.org/scoutsource/BoyScouts/AdvancementandAwards/life.aspx" TargetMode="External"/><Relationship Id="rId48" Type="http://schemas.openxmlformats.org/officeDocument/2006/relationships/hyperlink" Target="http://www.scouting.org/scoutsource/BoyScouts/AdvancementandAwards/MeritBadges/mb-SUST.aspx" TargetMode="External"/><Relationship Id="rId47" Type="http://schemas.openxmlformats.org/officeDocument/2006/relationships/hyperlink" Target="http://www.scouting.org/scoutsource/BoyScouts/AdvancementandAwards/MeritBadges/mb-ENVS.aspx" TargetMode="External"/><Relationship Id="rId49" Type="http://schemas.openxmlformats.org/officeDocument/2006/relationships/hyperlink" Target="http://www.scouting.org/scoutsource/BoyScouts/AdvancementandAwards/MeritBadges/mb-PERM.aspx" TargetMode="External"/><Relationship Id="rId5" Type="http://schemas.openxmlformats.org/officeDocument/2006/relationships/hyperlink" Target="http://www.scouting.org/scoutsource/BoyScouts/AdvancementandAwards/firstclass.aspx" TargetMode="External"/><Relationship Id="rId6" Type="http://schemas.openxmlformats.org/officeDocument/2006/relationships/hyperlink" Target="http://www.scouting.org/scoutsource/BoyScouts/AdvancementandAwards/MeritBadges/mb-SWIM.aspx" TargetMode="External"/><Relationship Id="rId7" Type="http://schemas.openxmlformats.org/officeDocument/2006/relationships/hyperlink" Target="http://www.scouting.org/scoutsource/BoyScouts/AdvancementandAwards/star.aspx" TargetMode="External"/><Relationship Id="rId8" Type="http://schemas.openxmlformats.org/officeDocument/2006/relationships/hyperlink" Target="http://www.scouting.org/scoutsource/BoyScouts/AdvancementandAwards/eagle.aspx" TargetMode="External"/><Relationship Id="rId31" Type="http://schemas.openxmlformats.org/officeDocument/2006/relationships/hyperlink" Target="http://www.scouting.org/scoutsource/BoyScouts/AdvancementandAwards/MeritBadges/mb-FAML.aspx" TargetMode="External"/><Relationship Id="rId30" Type="http://schemas.openxmlformats.org/officeDocument/2006/relationships/hyperlink" Target="http://www.scouting.org/scoutsource/BoyScouts/AdvancementandAwards/MeritBadges/mb-CAMP.aspx" TargetMode="External"/><Relationship Id="rId33" Type="http://schemas.openxmlformats.org/officeDocument/2006/relationships/hyperlink" Target="http://www.scouting.org/filestore/pdf/512-728_WB_fillable.pdf" TargetMode="External"/><Relationship Id="rId32" Type="http://schemas.openxmlformats.org/officeDocument/2006/relationships/hyperlink" Target="http://www.scouting.org/scoutsource/BoyScouts/AdvancementandAwards/EagleWorkbookProcedures.aspx" TargetMode="External"/><Relationship Id="rId35" Type="http://schemas.openxmlformats.org/officeDocument/2006/relationships/hyperlink" Target="http://www.scouting.org/scoutsource/BoyScouts/AdvancementandAwards/eaglepalm.aspx" TargetMode="External"/><Relationship Id="rId34" Type="http://schemas.openxmlformats.org/officeDocument/2006/relationships/hyperlink" Target="http://www.scouting.org/scoutsource/BoyScouts/AdvancementandAwards/eagle.aspx" TargetMode="External"/><Relationship Id="rId37" Type="http://schemas.openxmlformats.org/officeDocument/2006/relationships/hyperlink" Target="http://usscouts.org/advance/docs/34124.pdf" TargetMode="External"/><Relationship Id="rId36" Type="http://schemas.openxmlformats.org/officeDocument/2006/relationships/hyperlink" Target="http://www.scouting.org/scoutsource/BoyScouts/AdvancementandAwards/eaglepalm.aspx" TargetMode="External"/><Relationship Id="rId39" Type="http://schemas.openxmlformats.org/officeDocument/2006/relationships/hyperlink" Target="http://www.scouting.org/scoutsource/BoyScouts/AdvancementandAwards/MeritBadges/mb-CITC.aspx" TargetMode="External"/><Relationship Id="rId38" Type="http://schemas.openxmlformats.org/officeDocument/2006/relationships/hyperlink" Target="http://www.scouting.org/scoutsource/BoyScouts/AdvancementandAwards/MeritBadges/mb-FIRS.aspx" TargetMode="External"/><Relationship Id="rId20" Type="http://schemas.openxmlformats.org/officeDocument/2006/relationships/hyperlink" Target="http://meritbadge.org/wiki/index.php/Cooking" TargetMode="External"/><Relationship Id="rId22" Type="http://schemas.openxmlformats.org/officeDocument/2006/relationships/hyperlink" Target="http://www.scouting.org/scoutsource/BoyScouts/AdvancementandAwards/MeritBadges/mb-EMER.aspx" TargetMode="External"/><Relationship Id="rId21" Type="http://schemas.openxmlformats.org/officeDocument/2006/relationships/hyperlink" Target="http://www.scouting.org/scoutsource/BoyScouts/AdvancementandAwards/MeritBadges/mb-PERF.aspx" TargetMode="External"/><Relationship Id="rId24" Type="http://schemas.openxmlformats.org/officeDocument/2006/relationships/hyperlink" Target="http://www.scouting.org/scoutsource/BoyScouts/AdvancementandAwards/MeritBadges/mb-ENVS.aspx" TargetMode="External"/><Relationship Id="rId23" Type="http://schemas.openxmlformats.org/officeDocument/2006/relationships/hyperlink" Target="http://www.scouting.org/scoutsource/BoyScouts/AdvancementandAwards/MeritBadges/mb-LIFE.aspx" TargetMode="External"/><Relationship Id="rId26" Type="http://schemas.openxmlformats.org/officeDocument/2006/relationships/hyperlink" Target="http://www.scouting.org/scoutsource/BoyScouts/AdvancementandAwards/MeritBadges/mb-PERM.aspx" TargetMode="External"/><Relationship Id="rId25" Type="http://schemas.openxmlformats.org/officeDocument/2006/relationships/hyperlink" Target="http://www.scouting.org/scoutsource/BoyScouts/AdvancementandAwards/MeritBadges/mb-SUST.aspx" TargetMode="External"/><Relationship Id="rId28" Type="http://schemas.openxmlformats.org/officeDocument/2006/relationships/hyperlink" Target="http://www.scouting.org/scoutsource/BoyScouts/AdvancementandAwards/MeritBadges/mb-HIKE.aspx" TargetMode="External"/><Relationship Id="rId27" Type="http://schemas.openxmlformats.org/officeDocument/2006/relationships/hyperlink" Target="http://www.scouting.org/scoutsource/BoyScouts/AdvancementandAwards/MeritBadges/mb-SWIM.aspx" TargetMode="External"/><Relationship Id="rId29" Type="http://schemas.openxmlformats.org/officeDocument/2006/relationships/hyperlink" Target="http://www.scouting.org/scoutsource/BoyScouts/AdvancementandAwards/MeritBadges/mb-CYCL.aspx" TargetMode="External"/><Relationship Id="rId51" Type="http://schemas.openxmlformats.org/officeDocument/2006/relationships/hyperlink" Target="http://www.scouting.org/scoutsource/BoyScouts/AdvancementandAwards/MeritBadges/mb-HIKE.aspx" TargetMode="External"/><Relationship Id="rId50" Type="http://schemas.openxmlformats.org/officeDocument/2006/relationships/hyperlink" Target="http://www.scouting.org/scoutsource/BoyScouts/AdvancementandAwards/MeritBadges/mb-SWIM.aspx" TargetMode="External"/><Relationship Id="rId53" Type="http://schemas.openxmlformats.org/officeDocument/2006/relationships/hyperlink" Target="http://www.scouting.org/scoutsource/BoyScouts/AdvancementandAwards/MeritBadges/mb-CAMP.aspx" TargetMode="External"/><Relationship Id="rId52" Type="http://schemas.openxmlformats.org/officeDocument/2006/relationships/hyperlink" Target="http://www.scouting.org/scoutsource/BoyScouts/AdvancementandAwards/MeritBadges/mb-CYCL.aspx" TargetMode="External"/><Relationship Id="rId11" Type="http://schemas.openxmlformats.org/officeDocument/2006/relationships/hyperlink" Target="http://meritbadge.org/wiki/index.php/Trainer%E2%80%99s_EDGE" TargetMode="External"/><Relationship Id="rId55" Type="http://schemas.openxmlformats.org/officeDocument/2006/relationships/drawing" Target="../drawings/worksheetdrawing.xml"/><Relationship Id="rId10" Type="http://schemas.openxmlformats.org/officeDocument/2006/relationships/hyperlink" Target="http://www.scouting.org/scoutsource/BoyScouts/AdvancementandAwards/eagle.aspx" TargetMode="External"/><Relationship Id="rId54" Type="http://schemas.openxmlformats.org/officeDocument/2006/relationships/hyperlink" Target="http://www.scouting.org/scoutsource/BoyScouts/AdvancementandAwards/MeritBadges/mb-FAML.aspx" TargetMode="External"/><Relationship Id="rId13" Type="http://schemas.openxmlformats.org/officeDocument/2006/relationships/hyperlink" Target="http://scouting.org/advancement" TargetMode="External"/><Relationship Id="rId12" Type="http://schemas.openxmlformats.org/officeDocument/2006/relationships/hyperlink" Target="http://www.scouting.org/scoutsource/BoyScouts/AdvancementandAwards/eagle.aspx" TargetMode="External"/><Relationship Id="rId15" Type="http://schemas.openxmlformats.org/officeDocument/2006/relationships/hyperlink" Target="http://www.scouting.org/scoutsource/BoyScouts/AdvancementandAwards/MeritBadges/mb-CITC.aspx" TargetMode="External"/><Relationship Id="rId14" Type="http://schemas.openxmlformats.org/officeDocument/2006/relationships/hyperlink" Target="http://www.scouting.org/scoutsource/BoyScouts/AdvancementandAwards/MeritBadges/mb-FIRS.aspx" TargetMode="External"/><Relationship Id="rId17" Type="http://schemas.openxmlformats.org/officeDocument/2006/relationships/hyperlink" Target="http://www.scouting.org/scoutsource/BoyScouts/AdvancementandAwards/MeritBadges/mb-CITW.aspx" TargetMode="External"/><Relationship Id="rId16" Type="http://schemas.openxmlformats.org/officeDocument/2006/relationships/hyperlink" Target="http://www.scouting.org/scoutsource/BoyScouts/AdvancementandAwards/MeritBadges/mb-CITN.aspx" TargetMode="External"/><Relationship Id="rId19" Type="http://schemas.openxmlformats.org/officeDocument/2006/relationships/hyperlink" Target="http://www.scouting.org/scoutsource/BoyScouts/AdvancementandAwards/MeritBadges/mb-COOK.aspx" TargetMode="External"/><Relationship Id="rId18" Type="http://schemas.openxmlformats.org/officeDocument/2006/relationships/hyperlink" Target="http://www.scouting.org/scoutsource/BoyScouts/AdvancementandAwards/MeritBadges/mb-COMM.aspx" TargetMode="External"/></Relationships>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outing.org" TargetMode="External"/><Relationship Id="rId2" Type="http://schemas.openxmlformats.org/officeDocument/2006/relationships/hyperlink" Target="http://www.scouting.org/scoutsource/BoyScouts/AdvancementandAwards.aspx" TargetMode="External"/><Relationship Id="rId3" Type="http://schemas.openxmlformats.org/officeDocument/2006/relationships/hyperlink" Target="http://www.scouting.org/scoutsource/BoyScouts/AdvancementandAwards/MeritBadges.aspx" TargetMode="External"/><Relationship Id="rId4" Type="http://schemas.openxmlformats.org/officeDocument/2006/relationships/hyperlink" Target="http://myscouting.org" TargetMode="External"/><Relationship Id="rId9" Type="http://schemas.openxmlformats.org/officeDocument/2006/relationships/hyperlink" Target="http://scoutstuff.org" TargetMode="External"/><Relationship Id="rId5" Type="http://schemas.openxmlformats.org/officeDocument/2006/relationships/hyperlink" Target="http://my.scouting.org" TargetMode="External"/><Relationship Id="rId6" Type="http://schemas.openxmlformats.org/officeDocument/2006/relationships/hyperlink" Target="http://www.scouting.org/scoutsource/Awards/JourneyToExcellence.aspx" TargetMode="External"/><Relationship Id="rId7" Type="http://schemas.openxmlformats.org/officeDocument/2006/relationships/hyperlink" Target="http://scouting.org/programupdates" TargetMode="External"/><Relationship Id="rId8" Type="http://schemas.openxmlformats.org/officeDocument/2006/relationships/hyperlink" Target="http://usscouts.org/advance/changes/advchanges.asp" TargetMode="External"/><Relationship Id="rId11" Type="http://schemas.openxmlformats.org/officeDocument/2006/relationships/hyperlink" Target="http://meritbadgelibrary.com" TargetMode="External"/><Relationship Id="rId10" Type="http://schemas.openxmlformats.org/officeDocument/2006/relationships/hyperlink" Target="http://bsahandbook.org" TargetMode="External"/><Relationship Id="rId12"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1.29"/>
    <col customWidth="1" min="2" max="2" width="8.43"/>
    <col customWidth="1" min="3" max="3" width="14.29"/>
    <col customWidth="1" min="4" max="4" width="1.29"/>
    <col customWidth="1" min="5" max="5" width="4.29"/>
    <col customWidth="1" min="6" max="6" width="15.71"/>
    <col customWidth="1" min="7" max="7" width="22.14"/>
    <col customWidth="1" min="8" max="8" width="1.43"/>
    <col customWidth="1" min="9" max="9" width="24.0"/>
    <col customWidth="1" min="10" max="10" width="25.86"/>
    <col hidden="1" min="11" max="13"/>
    <col customWidth="1" hidden="1" min="14" max="14" width="84.29"/>
    <col hidden="1" min="15" max="16"/>
    <col customWidth="1" hidden="1" min="17" max="17" width="16.71"/>
    <col hidden="1" min="18" max="19"/>
  </cols>
  <sheetData>
    <row r="1" ht="15.0" customHeight="1">
      <c r="A1" s="1"/>
      <c r="B1" s="2" t="s">
        <v>0</v>
      </c>
      <c r="G1" s="3" t="s">
        <v>1</v>
      </c>
      <c r="H1" s="4"/>
      <c r="I1" s="5" t="s">
        <v>2</v>
      </c>
      <c r="J1" s="6"/>
      <c r="K1" s="1"/>
      <c r="L1" s="1"/>
      <c r="M1" s="7"/>
      <c r="N1" s="1"/>
      <c r="O1" s="7"/>
      <c r="P1" s="7"/>
      <c r="Q1" s="1"/>
      <c r="R1" s="1"/>
      <c r="S1" s="1"/>
      <c r="T1" s="1"/>
      <c r="U1" s="1"/>
      <c r="V1" s="1"/>
      <c r="W1" s="1"/>
      <c r="X1" s="1"/>
      <c r="Y1" s="1"/>
      <c r="Z1" s="1"/>
      <c r="AA1" s="1"/>
      <c r="AB1" s="1"/>
      <c r="AC1" s="1"/>
    </row>
    <row r="2" ht="34.5" customHeight="1">
      <c r="A2" s="1"/>
      <c r="B2" s="8" t="str">
        <f>"Rank: "&amp;L4</f>
        <v>Rank: </v>
      </c>
      <c r="C2" s="9"/>
      <c r="D2" s="10" t="str">
        <f>"Merit Badges: "&amp;COUNTA(C278:C428)</f>
        <v>Merit Badges: 0</v>
      </c>
      <c r="G2" s="11"/>
      <c r="H2" s="12"/>
      <c r="I2" s="13"/>
      <c r="J2" s="14" t="s">
        <v>3</v>
      </c>
      <c r="K2" s="1"/>
      <c r="L2" s="1"/>
      <c r="M2" s="7"/>
      <c r="N2" s="1"/>
      <c r="O2" s="7"/>
      <c r="P2" s="7"/>
      <c r="Q2" s="1"/>
      <c r="R2" s="1"/>
      <c r="S2" s="1"/>
      <c r="T2" s="1"/>
      <c r="U2" s="1"/>
      <c r="V2" s="1"/>
      <c r="W2" s="1"/>
      <c r="X2" s="1"/>
      <c r="Y2" s="1"/>
      <c r="Z2" s="1"/>
      <c r="AA2" s="1"/>
      <c r="AB2" s="1"/>
      <c r="AC2" s="1"/>
    </row>
    <row r="3" ht="18.0" customHeight="1">
      <c r="A3" s="1"/>
      <c r="B3" s="15" t="str">
        <f>"Merit badges earned:   "&amp;Q277</f>
        <v>Merit badges earned:   </v>
      </c>
      <c r="K3" s="1"/>
      <c r="L3" s="1"/>
      <c r="M3" s="7"/>
      <c r="N3" s="1"/>
      <c r="O3" s="7"/>
      <c r="P3" s="7"/>
      <c r="Q3" s="1"/>
      <c r="R3" s="1"/>
      <c r="S3" s="1"/>
      <c r="T3" s="1"/>
      <c r="U3" s="1"/>
      <c r="V3" s="1"/>
      <c r="W3" s="1"/>
      <c r="X3" s="1"/>
      <c r="Y3" s="1"/>
      <c r="Z3" s="1"/>
      <c r="AA3" s="1"/>
      <c r="AB3" s="1"/>
      <c r="AC3" s="1"/>
    </row>
    <row r="4" ht="19.5" customHeight="1">
      <c r="A4" s="1"/>
      <c r="B4" s="16" t="s">
        <v>4</v>
      </c>
      <c r="C4" s="17" t="s">
        <v>5</v>
      </c>
      <c r="D4" s="18"/>
      <c r="E4" s="18" t="s">
        <v>6</v>
      </c>
      <c r="F4" s="19"/>
      <c r="G4" s="1"/>
      <c r="H4" s="1"/>
      <c r="I4" s="20" t="s">
        <v>7</v>
      </c>
      <c r="J4" s="1"/>
      <c r="K4" s="1"/>
      <c r="L4" s="1" t="str">
        <f>if(C246&lt;&gt;"","Eagle",if(C218&lt;&gt;"","Life",if(C193&lt;&gt;"","Star",if(C169&lt;&gt;"","First Class",if(C116&lt;&gt;"","Second Class",if(C65&lt;&gt;"","Tenderfoot",if(C24&lt;&gt;"","Scout","")))))))</f>
        <v/>
      </c>
      <c r="M4" s="7"/>
      <c r="N4" s="1"/>
      <c r="O4" s="7"/>
      <c r="P4" s="7"/>
      <c r="Q4" s="1"/>
      <c r="R4" s="1"/>
      <c r="S4" s="1"/>
      <c r="T4" s="1"/>
      <c r="U4" s="1"/>
      <c r="V4" s="1"/>
      <c r="W4" s="1"/>
      <c r="X4" s="1"/>
      <c r="Y4" s="1"/>
      <c r="Z4" s="1"/>
      <c r="AA4" s="1"/>
      <c r="AB4" s="1"/>
      <c r="AC4" s="1"/>
    </row>
    <row r="5">
      <c r="A5" s="1"/>
      <c r="B5" s="21"/>
      <c r="C5" s="22"/>
      <c r="D5" s="23"/>
      <c r="E5" s="24" t="s">
        <v>8</v>
      </c>
      <c r="G5" s="25" t="str">
        <f>HYPERLINK("http://www.scouting.org/scoutsource/BoyScouts/AdvancementandAwards/joining.aspx","BSA requirement page")</f>
        <v>BSA requirement page</v>
      </c>
      <c r="H5" s="6"/>
      <c r="I5" s="26"/>
      <c r="J5" s="6"/>
      <c r="K5" s="1"/>
      <c r="L5" s="27" t="s">
        <v>9</v>
      </c>
      <c r="M5" s="28" t="s">
        <v>10</v>
      </c>
      <c r="N5" s="1"/>
      <c r="O5" s="7"/>
      <c r="P5" s="7"/>
      <c r="Q5" s="1"/>
      <c r="R5" s="1"/>
      <c r="S5" s="1"/>
      <c r="T5" s="1"/>
      <c r="U5" s="1"/>
      <c r="V5" s="1"/>
      <c r="W5" s="1"/>
      <c r="X5" s="1"/>
      <c r="Y5" s="1"/>
      <c r="Z5" s="1"/>
      <c r="AA5" s="1"/>
      <c r="AB5" s="1"/>
      <c r="AC5" s="1"/>
    </row>
    <row r="6">
      <c r="A6" s="1"/>
      <c r="B6" s="29"/>
      <c r="C6" s="30"/>
      <c r="D6" s="21"/>
      <c r="E6" s="31" t="s">
        <v>11</v>
      </c>
      <c r="F6" s="32" t="s">
        <v>12</v>
      </c>
      <c r="K6" s="1"/>
      <c r="L6" s="33" t="str">
        <f>IFERROR(__xludf.DUMMYFUNCTION("transpose(iferror(split($N$277,"", "",false)))"),"")</f>
        <v/>
      </c>
      <c r="M6" s="34" t="str">
        <f>IFERROR(__xludf.DUMMYFUNCTION("transpose(iferror(split($N$295,"", "",false)))"),"")</f>
        <v/>
      </c>
      <c r="N6" s="1"/>
      <c r="O6" s="7"/>
      <c r="P6" s="7"/>
      <c r="Q6" s="1"/>
      <c r="R6" s="1"/>
      <c r="S6" s="1"/>
      <c r="T6" s="1"/>
      <c r="U6" s="1"/>
      <c r="V6" s="1"/>
      <c r="W6" s="1"/>
      <c r="X6" s="1"/>
      <c r="Y6" s="1"/>
      <c r="Z6" s="1"/>
      <c r="AA6" s="1"/>
      <c r="AB6" s="1"/>
      <c r="AC6" s="1"/>
    </row>
    <row r="7">
      <c r="A7" s="1"/>
      <c r="B7" s="29"/>
      <c r="C7" s="30"/>
      <c r="D7" s="21"/>
      <c r="E7" s="31" t="s">
        <v>13</v>
      </c>
      <c r="F7" s="32" t="s">
        <v>14</v>
      </c>
      <c r="K7" s="1"/>
      <c r="L7" s="1"/>
      <c r="M7" s="7"/>
      <c r="N7" s="1"/>
      <c r="O7" s="7"/>
      <c r="P7" s="7"/>
      <c r="Q7" s="1"/>
      <c r="R7" s="1"/>
      <c r="S7" s="1"/>
      <c r="T7" s="1"/>
      <c r="U7" s="1"/>
      <c r="V7" s="1"/>
      <c r="W7" s="1"/>
      <c r="X7" s="1"/>
      <c r="Y7" s="1"/>
      <c r="Z7" s="1"/>
      <c r="AA7" s="1"/>
      <c r="AB7" s="1"/>
      <c r="AC7" s="1"/>
    </row>
    <row r="8">
      <c r="A8" s="1"/>
      <c r="B8" s="29"/>
      <c r="C8" s="30"/>
      <c r="D8" s="35"/>
      <c r="E8" s="32" t="s">
        <v>15</v>
      </c>
      <c r="F8" s="32" t="s">
        <v>16</v>
      </c>
      <c r="K8" s="1"/>
      <c r="L8" s="1"/>
      <c r="M8" s="7"/>
      <c r="N8" s="1"/>
      <c r="O8" s="7"/>
      <c r="P8" s="7"/>
      <c r="Q8" s="1"/>
      <c r="R8" s="1"/>
      <c r="S8" s="1"/>
      <c r="T8" s="1"/>
      <c r="U8" s="1"/>
      <c r="V8" s="1"/>
      <c r="W8" s="1"/>
      <c r="X8" s="1"/>
      <c r="Y8" s="1"/>
      <c r="Z8" s="1"/>
      <c r="AA8" s="1"/>
      <c r="AB8" s="1"/>
      <c r="AC8" s="1"/>
    </row>
    <row r="9">
      <c r="A9" s="1"/>
      <c r="B9" s="29"/>
      <c r="C9" s="30"/>
      <c r="D9" s="21"/>
      <c r="E9" s="31" t="s">
        <v>17</v>
      </c>
      <c r="F9" s="32" t="s">
        <v>18</v>
      </c>
      <c r="K9" s="1"/>
      <c r="L9" s="1"/>
      <c r="M9" s="7"/>
      <c r="N9" s="1"/>
      <c r="O9" s="7"/>
      <c r="P9" s="7"/>
      <c r="Q9" s="1"/>
      <c r="R9" s="1"/>
      <c r="S9" s="1"/>
      <c r="T9" s="1"/>
      <c r="U9" s="1"/>
      <c r="V9" s="1"/>
      <c r="W9" s="1"/>
      <c r="X9" s="1"/>
      <c r="Y9" s="1"/>
      <c r="Z9" s="1"/>
      <c r="AA9" s="1"/>
      <c r="AB9" s="1"/>
      <c r="AC9" s="1"/>
    </row>
    <row r="10">
      <c r="A10" s="1"/>
      <c r="B10" s="29"/>
      <c r="C10" s="30"/>
      <c r="D10" s="21"/>
      <c r="E10" s="31" t="s">
        <v>19</v>
      </c>
      <c r="F10" s="32" t="s">
        <v>20</v>
      </c>
      <c r="K10" s="1"/>
      <c r="L10" s="1"/>
      <c r="M10" s="7"/>
      <c r="N10" s="1"/>
      <c r="O10" s="7"/>
      <c r="P10" s="7"/>
      <c r="Q10" s="1"/>
      <c r="R10" s="1"/>
      <c r="S10" s="1"/>
      <c r="T10" s="1"/>
      <c r="U10" s="1"/>
      <c r="V10" s="1"/>
      <c r="W10" s="1"/>
      <c r="X10" s="1"/>
      <c r="Y10" s="1"/>
      <c r="Z10" s="1"/>
      <c r="AA10" s="1"/>
      <c r="AB10" s="1"/>
      <c r="AC10" s="1"/>
    </row>
    <row r="11">
      <c r="A11" s="1"/>
      <c r="B11" s="29"/>
      <c r="C11" s="30"/>
      <c r="D11" s="21"/>
      <c r="E11" s="31" t="s">
        <v>21</v>
      </c>
      <c r="F11" s="32" t="s">
        <v>22</v>
      </c>
      <c r="K11" s="1"/>
      <c r="L11" s="1"/>
      <c r="M11" s="7"/>
      <c r="N11" s="1"/>
      <c r="O11" s="7"/>
      <c r="P11" s="7"/>
      <c r="Q11" s="1"/>
      <c r="R11" s="1"/>
      <c r="S11" s="1"/>
      <c r="T11" s="1"/>
      <c r="U11" s="1"/>
      <c r="V11" s="1"/>
      <c r="W11" s="1"/>
      <c r="X11" s="1"/>
      <c r="Y11" s="1"/>
      <c r="Z11" s="1"/>
      <c r="AA11" s="1"/>
      <c r="AB11" s="1"/>
      <c r="AC11" s="1"/>
    </row>
    <row r="12">
      <c r="A12" s="1"/>
      <c r="B12" s="29"/>
      <c r="C12" s="30"/>
      <c r="D12" s="21"/>
      <c r="E12" s="31">
        <v>2.0</v>
      </c>
      <c r="F12" s="32" t="s">
        <v>23</v>
      </c>
      <c r="K12" s="1"/>
      <c r="L12" s="1"/>
      <c r="M12" s="7"/>
      <c r="N12" s="1"/>
      <c r="O12" s="7"/>
      <c r="P12" s="7"/>
      <c r="Q12" s="1"/>
      <c r="R12" s="1"/>
      <c r="S12" s="1"/>
      <c r="T12" s="1"/>
      <c r="U12" s="1"/>
      <c r="V12" s="1"/>
      <c r="W12" s="1"/>
      <c r="X12" s="1"/>
      <c r="Y12" s="1"/>
      <c r="Z12" s="1"/>
      <c r="AA12" s="1"/>
      <c r="AB12" s="1"/>
      <c r="AC12" s="1"/>
    </row>
    <row r="13">
      <c r="A13" s="1"/>
      <c r="B13" s="29"/>
      <c r="C13" s="30"/>
      <c r="D13" s="21"/>
      <c r="E13" s="31" t="s">
        <v>24</v>
      </c>
      <c r="F13" s="32" t="s">
        <v>25</v>
      </c>
      <c r="K13" s="1"/>
      <c r="L13" s="1"/>
      <c r="M13" s="7"/>
      <c r="N13" s="1"/>
      <c r="O13" s="7"/>
      <c r="P13" s="7"/>
      <c r="Q13" s="1"/>
      <c r="R13" s="1"/>
      <c r="S13" s="1"/>
      <c r="T13" s="1"/>
      <c r="U13" s="1"/>
      <c r="V13" s="1"/>
      <c r="W13" s="1"/>
      <c r="X13" s="1"/>
      <c r="Y13" s="1"/>
      <c r="Z13" s="1"/>
      <c r="AA13" s="1"/>
      <c r="AB13" s="1"/>
      <c r="AC13" s="1"/>
    </row>
    <row r="14">
      <c r="A14" s="1"/>
      <c r="B14" s="29"/>
      <c r="C14" s="30"/>
      <c r="D14" s="21"/>
      <c r="E14" s="31" t="s">
        <v>26</v>
      </c>
      <c r="F14" s="32" t="s">
        <v>27</v>
      </c>
      <c r="K14" s="1"/>
      <c r="L14" s="1"/>
      <c r="M14" s="7"/>
      <c r="N14" s="1"/>
      <c r="O14" s="7"/>
      <c r="P14" s="7"/>
      <c r="Q14" s="1"/>
      <c r="R14" s="1"/>
      <c r="S14" s="1"/>
      <c r="T14" s="1"/>
      <c r="U14" s="1"/>
      <c r="V14" s="1"/>
      <c r="W14" s="1"/>
      <c r="X14" s="1"/>
      <c r="Y14" s="1"/>
      <c r="Z14" s="1"/>
      <c r="AA14" s="1"/>
      <c r="AB14" s="1"/>
      <c r="AC14" s="1"/>
    </row>
    <row r="15">
      <c r="A15" s="1"/>
      <c r="B15" s="29"/>
      <c r="C15" s="30"/>
      <c r="D15" s="21"/>
      <c r="E15" s="31" t="s">
        <v>28</v>
      </c>
      <c r="F15" s="32" t="s">
        <v>29</v>
      </c>
      <c r="K15" s="1"/>
      <c r="L15" s="1"/>
      <c r="M15" s="7"/>
      <c r="N15" s="1"/>
      <c r="O15" s="7"/>
      <c r="P15" s="7"/>
      <c r="Q15" s="1"/>
      <c r="R15" s="1"/>
      <c r="S15" s="1"/>
      <c r="T15" s="1"/>
      <c r="U15" s="1"/>
      <c r="V15" s="1"/>
      <c r="W15" s="1"/>
      <c r="X15" s="1"/>
      <c r="Y15" s="1"/>
      <c r="Z15" s="1"/>
      <c r="AA15" s="1"/>
      <c r="AB15" s="1"/>
      <c r="AC15" s="1"/>
    </row>
    <row r="16">
      <c r="A16" s="1"/>
      <c r="B16" s="29"/>
      <c r="C16" s="30"/>
      <c r="D16" s="36"/>
      <c r="E16" s="31" t="s">
        <v>30</v>
      </c>
      <c r="F16" s="32" t="s">
        <v>31</v>
      </c>
      <c r="K16" s="1"/>
      <c r="L16" s="1"/>
      <c r="M16" s="7"/>
      <c r="N16" s="1"/>
      <c r="O16" s="7"/>
      <c r="P16" s="7"/>
      <c r="Q16" s="1"/>
      <c r="R16" s="1"/>
      <c r="S16" s="1"/>
      <c r="T16" s="1"/>
      <c r="U16" s="1"/>
      <c r="V16" s="1"/>
      <c r="W16" s="1"/>
      <c r="X16" s="1"/>
      <c r="Y16" s="1"/>
      <c r="Z16" s="1"/>
      <c r="AA16" s="1"/>
      <c r="AB16" s="1"/>
      <c r="AC16" s="1"/>
    </row>
    <row r="17">
      <c r="A17" s="1"/>
      <c r="B17" s="29"/>
      <c r="C17" s="30"/>
      <c r="D17" s="21"/>
      <c r="E17" s="31" t="s">
        <v>32</v>
      </c>
      <c r="F17" s="32" t="s">
        <v>33</v>
      </c>
      <c r="K17" s="1"/>
      <c r="L17" s="1"/>
      <c r="M17" s="7"/>
      <c r="N17" s="1"/>
      <c r="O17" s="7"/>
      <c r="P17" s="7"/>
      <c r="Q17" s="1"/>
      <c r="R17" s="1"/>
      <c r="S17" s="1"/>
      <c r="T17" s="1"/>
      <c r="U17" s="1"/>
      <c r="V17" s="1"/>
      <c r="W17" s="1"/>
      <c r="X17" s="1"/>
      <c r="Y17" s="1"/>
      <c r="Z17" s="1"/>
      <c r="AA17" s="1"/>
      <c r="AB17" s="1"/>
      <c r="AC17" s="1"/>
    </row>
    <row r="18">
      <c r="A18" s="1"/>
      <c r="B18" s="29"/>
      <c r="C18" s="30"/>
      <c r="D18" s="21"/>
      <c r="E18" s="31" t="s">
        <v>34</v>
      </c>
      <c r="F18" s="32" t="s">
        <v>35</v>
      </c>
      <c r="K18" s="1"/>
      <c r="L18" s="1"/>
      <c r="M18" s="7"/>
      <c r="N18" s="1"/>
      <c r="O18" s="7"/>
      <c r="P18" s="7"/>
      <c r="Q18" s="1"/>
      <c r="R18" s="1"/>
      <c r="S18" s="1"/>
      <c r="T18" s="1"/>
      <c r="U18" s="1"/>
      <c r="V18" s="1"/>
      <c r="W18" s="1"/>
      <c r="X18" s="1"/>
      <c r="Y18" s="1"/>
      <c r="Z18" s="1"/>
      <c r="AA18" s="1"/>
      <c r="AB18" s="1"/>
      <c r="AC18" s="1"/>
    </row>
    <row r="19">
      <c r="A19" s="1"/>
      <c r="B19" s="29"/>
      <c r="C19" s="30"/>
      <c r="D19" s="21"/>
      <c r="E19" s="31" t="s">
        <v>36</v>
      </c>
      <c r="F19" s="32" t="s">
        <v>37</v>
      </c>
      <c r="K19" s="1"/>
      <c r="L19" s="1"/>
      <c r="M19" s="7"/>
      <c r="N19" s="1"/>
      <c r="O19" s="7"/>
      <c r="P19" s="7"/>
      <c r="Q19" s="1"/>
      <c r="R19" s="1"/>
      <c r="S19" s="1"/>
      <c r="T19" s="1"/>
      <c r="U19" s="1"/>
      <c r="V19" s="1"/>
      <c r="W19" s="1"/>
      <c r="X19" s="1"/>
      <c r="Y19" s="1"/>
      <c r="Z19" s="1"/>
      <c r="AA19" s="1"/>
      <c r="AB19" s="1"/>
      <c r="AC19" s="1"/>
    </row>
    <row r="20">
      <c r="A20" s="1"/>
      <c r="B20" s="29"/>
      <c r="C20" s="30"/>
      <c r="D20" s="21"/>
      <c r="E20" s="31" t="s">
        <v>38</v>
      </c>
      <c r="F20" s="32" t="s">
        <v>39</v>
      </c>
      <c r="K20" s="1"/>
      <c r="L20" s="1"/>
      <c r="M20" s="7"/>
      <c r="N20" s="1"/>
      <c r="O20" s="7"/>
      <c r="P20" s="7"/>
      <c r="Q20" s="1"/>
      <c r="R20" s="1"/>
      <c r="S20" s="1"/>
      <c r="T20" s="1"/>
      <c r="U20" s="1"/>
      <c r="V20" s="1"/>
      <c r="W20" s="1"/>
      <c r="X20" s="1"/>
      <c r="Y20" s="1"/>
      <c r="Z20" s="1"/>
      <c r="AA20" s="1"/>
      <c r="AB20" s="1"/>
      <c r="AC20" s="1"/>
    </row>
    <row r="21">
      <c r="A21" s="1"/>
      <c r="B21" s="29"/>
      <c r="C21" s="30"/>
      <c r="D21" s="21"/>
      <c r="E21" s="31">
        <v>5.0</v>
      </c>
      <c r="F21" s="32" t="s">
        <v>40</v>
      </c>
      <c r="K21" s="1"/>
      <c r="L21" s="1"/>
      <c r="M21" s="7"/>
      <c r="N21" s="1"/>
      <c r="O21" s="7"/>
      <c r="P21" s="7"/>
      <c r="Q21" s="1"/>
      <c r="R21" s="1"/>
      <c r="S21" s="1"/>
      <c r="T21" s="1"/>
      <c r="U21" s="1"/>
      <c r="V21" s="1"/>
      <c r="W21" s="1"/>
      <c r="X21" s="1"/>
      <c r="Y21" s="1"/>
      <c r="Z21" s="1"/>
      <c r="AA21" s="1"/>
      <c r="AB21" s="1"/>
      <c r="AC21" s="1"/>
    </row>
    <row r="22">
      <c r="A22" s="1"/>
      <c r="B22" s="29"/>
      <c r="C22" s="30"/>
      <c r="D22" s="21"/>
      <c r="E22" s="31">
        <v>6.0</v>
      </c>
      <c r="F22" s="32" t="s">
        <v>41</v>
      </c>
      <c r="K22" s="1"/>
      <c r="L22" s="1"/>
      <c r="M22" s="7"/>
      <c r="N22" s="1"/>
      <c r="O22" s="7"/>
      <c r="P22" s="7"/>
      <c r="Q22" s="1"/>
      <c r="R22" s="1"/>
      <c r="S22" s="1"/>
      <c r="T22" s="1"/>
      <c r="U22" s="1"/>
      <c r="V22" s="1"/>
      <c r="W22" s="1"/>
      <c r="X22" s="1"/>
      <c r="Y22" s="1"/>
      <c r="Z22" s="1"/>
      <c r="AA22" s="1"/>
      <c r="AB22" s="1"/>
      <c r="AC22" s="1"/>
    </row>
    <row r="23">
      <c r="A23" s="1"/>
      <c r="B23" s="37"/>
      <c r="C23" s="38"/>
      <c r="D23" s="39"/>
      <c r="E23" s="40" t="s">
        <v>42</v>
      </c>
      <c r="K23" s="1"/>
      <c r="L23" s="1"/>
      <c r="M23" s="7"/>
      <c r="N23" s="1"/>
      <c r="O23" s="7"/>
      <c r="P23" s="7"/>
      <c r="Q23" s="1"/>
      <c r="R23" s="1"/>
      <c r="S23" s="1"/>
      <c r="T23" s="1"/>
      <c r="U23" s="1"/>
      <c r="V23" s="1"/>
      <c r="W23" s="1"/>
      <c r="X23" s="1"/>
      <c r="Y23" s="1"/>
      <c r="Z23" s="1"/>
      <c r="AA23" s="1"/>
      <c r="AB23" s="1"/>
      <c r="AC23" s="1"/>
    </row>
    <row r="24">
      <c r="A24" s="1"/>
      <c r="B24" s="41"/>
      <c r="C24" s="42"/>
      <c r="D24" s="21"/>
      <c r="E24" s="31">
        <v>7.0</v>
      </c>
      <c r="F24" s="32" t="s">
        <v>43</v>
      </c>
      <c r="K24" s="1"/>
      <c r="L24" s="1"/>
      <c r="M24" s="7"/>
      <c r="N24" s="1"/>
      <c r="O24" s="7"/>
      <c r="P24" s="7"/>
      <c r="Q24" s="1"/>
      <c r="R24" s="1"/>
      <c r="S24" s="1"/>
      <c r="T24" s="1"/>
      <c r="U24" s="1"/>
      <c r="V24" s="1"/>
      <c r="W24" s="1"/>
      <c r="X24" s="1"/>
      <c r="Y24" s="1"/>
      <c r="Z24" s="1"/>
      <c r="AA24" s="1"/>
      <c r="AB24" s="1"/>
      <c r="AC24" s="1"/>
    </row>
    <row r="25">
      <c r="A25" s="1"/>
      <c r="B25" s="37"/>
      <c r="C25" s="30"/>
      <c r="D25" s="36"/>
      <c r="E25" s="43"/>
      <c r="F25" s="32" t="s">
        <v>44</v>
      </c>
      <c r="K25" s="1"/>
      <c r="L25" s="1"/>
      <c r="M25" s="7"/>
      <c r="N25" s="1"/>
      <c r="O25" s="7"/>
      <c r="P25" s="7"/>
      <c r="Q25" s="1"/>
      <c r="R25" s="1"/>
      <c r="S25" s="1"/>
      <c r="T25" s="1"/>
      <c r="U25" s="1"/>
      <c r="V25" s="1"/>
      <c r="W25" s="1"/>
      <c r="X25" s="1"/>
      <c r="Y25" s="1"/>
      <c r="Z25" s="1"/>
      <c r="AA25" s="1"/>
      <c r="AB25" s="1"/>
      <c r="AC25" s="1"/>
    </row>
    <row r="26">
      <c r="A26" s="1"/>
      <c r="B26" s="1"/>
      <c r="C26" s="1"/>
      <c r="D26" s="1"/>
      <c r="E26" s="1"/>
      <c r="F26" s="1"/>
      <c r="G26" s="1"/>
      <c r="H26" s="1"/>
      <c r="I26" s="1"/>
      <c r="J26" s="1"/>
      <c r="K26" s="1"/>
      <c r="L26" s="1"/>
      <c r="M26" s="7"/>
      <c r="N26" s="1"/>
      <c r="O26" s="7"/>
      <c r="P26" s="7"/>
      <c r="Q26" s="1"/>
      <c r="R26" s="1"/>
      <c r="S26" s="1"/>
      <c r="T26" s="1"/>
      <c r="U26" s="1"/>
      <c r="V26" s="1"/>
      <c r="W26" s="1"/>
      <c r="X26" s="1"/>
      <c r="Y26" s="1"/>
      <c r="Z26" s="1"/>
      <c r="AA26" s="1"/>
      <c r="AB26" s="1"/>
      <c r="AC26" s="1"/>
    </row>
    <row r="27">
      <c r="A27" s="1"/>
      <c r="B27" s="36"/>
      <c r="C27" s="44"/>
      <c r="D27" s="23"/>
      <c r="E27" s="24" t="s">
        <v>45</v>
      </c>
      <c r="G27" s="25" t="str">
        <f>HYPERLINK("http://www.scouting.org/scoutsource/BoyScouts/AdvancementandAwards/tenderfoot.aspx","BSA requirement page")</f>
        <v>BSA requirement page</v>
      </c>
      <c r="H27" s="45"/>
      <c r="I27" s="45"/>
      <c r="J27" s="45"/>
      <c r="K27" s="1"/>
      <c r="L27" s="1"/>
      <c r="M27" s="7"/>
      <c r="N27" s="1"/>
      <c r="O27" s="7"/>
      <c r="P27" s="7"/>
      <c r="Q27" s="1"/>
      <c r="R27" s="1"/>
      <c r="S27" s="1"/>
      <c r="T27" s="1"/>
      <c r="U27" s="1"/>
      <c r="V27" s="1"/>
      <c r="W27" s="1"/>
      <c r="X27" s="1"/>
      <c r="Y27" s="1"/>
      <c r="Z27" s="1"/>
      <c r="AA27" s="1"/>
      <c r="AB27" s="1"/>
      <c r="AC27" s="1"/>
    </row>
    <row r="28">
      <c r="A28" s="1"/>
      <c r="B28" s="21"/>
      <c r="C28" s="46" t="s">
        <v>46</v>
      </c>
      <c r="K28" s="1"/>
      <c r="L28" s="1"/>
      <c r="M28" s="7"/>
      <c r="N28" s="1"/>
      <c r="O28" s="7"/>
      <c r="P28" s="7"/>
      <c r="Q28" s="1"/>
      <c r="R28" s="1"/>
      <c r="S28" s="1"/>
      <c r="T28" s="1"/>
      <c r="U28" s="1"/>
      <c r="V28" s="1"/>
      <c r="W28" s="1"/>
      <c r="X28" s="1"/>
      <c r="Y28" s="1"/>
      <c r="Z28" s="1"/>
      <c r="AA28" s="1"/>
      <c r="AB28" s="1"/>
      <c r="AC28" s="1"/>
    </row>
    <row r="29">
      <c r="A29" s="1"/>
      <c r="B29" s="21"/>
      <c r="C29" s="22"/>
      <c r="D29" s="21"/>
      <c r="E29" s="31"/>
      <c r="F29" s="47" t="s">
        <v>47</v>
      </c>
      <c r="K29" s="6"/>
      <c r="L29" s="6"/>
      <c r="M29" s="48"/>
      <c r="N29" s="6"/>
      <c r="O29" s="7"/>
      <c r="P29" s="7"/>
      <c r="Q29" s="1"/>
      <c r="R29" s="1"/>
      <c r="S29" s="1"/>
      <c r="T29" s="1"/>
      <c r="U29" s="1"/>
      <c r="V29" s="1"/>
      <c r="W29" s="1"/>
      <c r="X29" s="1"/>
      <c r="Y29" s="1"/>
      <c r="Z29" s="1"/>
      <c r="AA29" s="1"/>
      <c r="AB29" s="1"/>
      <c r="AC29" s="1"/>
    </row>
    <row r="30">
      <c r="A30" s="1"/>
      <c r="B30" s="29"/>
      <c r="C30" s="30"/>
      <c r="D30" s="21"/>
      <c r="E30" s="31" t="s">
        <v>11</v>
      </c>
      <c r="F30" s="32" t="s">
        <v>48</v>
      </c>
      <c r="K30" s="6"/>
      <c r="L30" s="6"/>
      <c r="M30" s="48"/>
      <c r="N30" s="6"/>
      <c r="O30" s="7"/>
      <c r="P30" s="7"/>
      <c r="Q30" s="1"/>
      <c r="R30" s="1"/>
      <c r="S30" s="1"/>
      <c r="T30" s="1"/>
      <c r="U30" s="1"/>
      <c r="V30" s="1"/>
      <c r="W30" s="1"/>
      <c r="X30" s="1"/>
      <c r="Y30" s="1"/>
      <c r="Z30" s="1"/>
      <c r="AA30" s="1"/>
      <c r="AB30" s="1"/>
      <c r="AC30" s="1"/>
    </row>
    <row r="31">
      <c r="A31" s="1"/>
      <c r="B31" s="29"/>
      <c r="C31" s="30"/>
      <c r="D31" s="21"/>
      <c r="E31" s="31" t="s">
        <v>13</v>
      </c>
      <c r="F31" s="32" t="s">
        <v>49</v>
      </c>
      <c r="K31" s="6"/>
      <c r="L31" s="6"/>
      <c r="M31" s="48"/>
      <c r="N31" s="6"/>
      <c r="O31" s="7"/>
      <c r="P31" s="7"/>
      <c r="Q31" s="1"/>
      <c r="R31" s="1"/>
      <c r="S31" s="1"/>
      <c r="T31" s="1"/>
      <c r="U31" s="1"/>
      <c r="V31" s="1"/>
      <c r="W31" s="1"/>
      <c r="X31" s="1"/>
      <c r="Y31" s="1"/>
      <c r="Z31" s="1"/>
      <c r="AA31" s="1"/>
      <c r="AB31" s="1"/>
      <c r="AC31" s="1"/>
    </row>
    <row r="32">
      <c r="A32" s="1"/>
      <c r="B32" s="29"/>
      <c r="C32" s="30"/>
      <c r="D32" s="21"/>
      <c r="E32" s="31" t="s">
        <v>15</v>
      </c>
      <c r="F32" s="32" t="s">
        <v>50</v>
      </c>
      <c r="K32" s="6"/>
      <c r="L32" s="6"/>
      <c r="M32" s="48"/>
      <c r="N32" s="6"/>
      <c r="O32" s="7"/>
      <c r="P32" s="7"/>
      <c r="Q32" s="1"/>
      <c r="R32" s="1"/>
      <c r="S32" s="1"/>
      <c r="T32" s="1"/>
      <c r="U32" s="1"/>
      <c r="V32" s="1"/>
      <c r="W32" s="1"/>
      <c r="X32" s="1"/>
      <c r="Y32" s="1"/>
      <c r="Z32" s="1"/>
      <c r="AA32" s="1"/>
      <c r="AB32" s="1"/>
      <c r="AC32" s="1"/>
    </row>
    <row r="33">
      <c r="A33" s="1"/>
      <c r="B33" s="37"/>
      <c r="C33" s="38"/>
      <c r="D33" s="36"/>
      <c r="E33" s="43"/>
      <c r="F33" s="47" t="s">
        <v>51</v>
      </c>
      <c r="K33" s="6"/>
      <c r="L33" s="6"/>
      <c r="M33" s="48"/>
      <c r="N33" s="6"/>
      <c r="O33" s="7"/>
      <c r="P33" s="7"/>
      <c r="Q33" s="1"/>
      <c r="R33" s="1"/>
      <c r="S33" s="1"/>
      <c r="T33" s="1"/>
      <c r="U33" s="1"/>
      <c r="V33" s="1"/>
      <c r="W33" s="1"/>
      <c r="X33" s="1"/>
      <c r="Y33" s="1"/>
      <c r="Z33" s="1"/>
      <c r="AA33" s="1"/>
      <c r="AB33" s="1"/>
      <c r="AC33" s="1"/>
    </row>
    <row r="34">
      <c r="A34" s="1"/>
      <c r="B34" s="29"/>
      <c r="C34" s="30"/>
      <c r="D34" s="21"/>
      <c r="E34" s="31" t="s">
        <v>24</v>
      </c>
      <c r="F34" s="32" t="s">
        <v>52</v>
      </c>
      <c r="K34" s="6"/>
      <c r="L34" s="6"/>
      <c r="M34" s="48"/>
      <c r="N34" s="6"/>
      <c r="O34" s="7"/>
      <c r="P34" s="7"/>
      <c r="Q34" s="1"/>
      <c r="R34" s="1"/>
      <c r="S34" s="1"/>
      <c r="T34" s="1"/>
      <c r="U34" s="1"/>
      <c r="V34" s="1"/>
      <c r="W34" s="1"/>
      <c r="X34" s="1"/>
      <c r="Y34" s="1"/>
      <c r="Z34" s="1"/>
      <c r="AA34" s="1"/>
      <c r="AB34" s="1"/>
      <c r="AC34" s="1"/>
    </row>
    <row r="35">
      <c r="A35" s="1"/>
      <c r="B35" s="29"/>
      <c r="C35" s="30"/>
      <c r="D35" s="21"/>
      <c r="E35" s="31" t="s">
        <v>26</v>
      </c>
      <c r="F35" s="32" t="s">
        <v>53</v>
      </c>
      <c r="K35" s="6"/>
      <c r="L35" s="6"/>
      <c r="M35" s="48"/>
      <c r="N35" s="6"/>
      <c r="O35" s="7"/>
      <c r="P35" s="7"/>
      <c r="Q35" s="1"/>
      <c r="R35" s="1"/>
      <c r="S35" s="1"/>
      <c r="T35" s="1"/>
      <c r="U35" s="1"/>
      <c r="V35" s="1"/>
      <c r="W35" s="1"/>
      <c r="X35" s="1"/>
      <c r="Y35" s="1"/>
      <c r="Z35" s="1"/>
      <c r="AA35" s="1"/>
      <c r="AB35" s="1"/>
      <c r="AC35" s="1"/>
    </row>
    <row r="36">
      <c r="A36" s="1"/>
      <c r="B36" s="29"/>
      <c r="C36" s="30"/>
      <c r="D36" s="21"/>
      <c r="E36" s="31" t="s">
        <v>28</v>
      </c>
      <c r="F36" s="32" t="s">
        <v>54</v>
      </c>
      <c r="K36" s="6"/>
      <c r="L36" s="6"/>
      <c r="M36" s="48"/>
      <c r="N36" s="6"/>
      <c r="O36" s="7"/>
      <c r="P36" s="7"/>
      <c r="Q36" s="1"/>
      <c r="R36" s="1"/>
      <c r="S36" s="1"/>
      <c r="T36" s="1"/>
      <c r="U36" s="1"/>
      <c r="V36" s="1"/>
      <c r="W36" s="1"/>
      <c r="X36" s="1"/>
      <c r="Y36" s="1"/>
      <c r="Z36" s="1"/>
      <c r="AA36" s="1"/>
      <c r="AB36" s="1"/>
      <c r="AC36" s="1"/>
    </row>
    <row r="37">
      <c r="A37" s="1"/>
      <c r="B37" s="37"/>
      <c r="C37" s="38"/>
      <c r="D37" s="36"/>
      <c r="E37" s="43"/>
      <c r="F37" s="47" t="s">
        <v>55</v>
      </c>
      <c r="K37" s="6"/>
      <c r="L37" s="6"/>
      <c r="M37" s="48"/>
      <c r="N37" s="6"/>
      <c r="O37" s="7"/>
      <c r="P37" s="7"/>
      <c r="Q37" s="1"/>
      <c r="R37" s="1"/>
      <c r="S37" s="1"/>
      <c r="T37" s="1"/>
      <c r="U37" s="1"/>
      <c r="V37" s="1"/>
      <c r="W37" s="1"/>
      <c r="X37" s="1"/>
      <c r="Y37" s="1"/>
      <c r="Z37" s="1"/>
      <c r="AA37" s="1"/>
      <c r="AB37" s="1"/>
      <c r="AC37" s="1"/>
    </row>
    <row r="38">
      <c r="A38" s="1"/>
      <c r="B38" s="29"/>
      <c r="C38" s="30"/>
      <c r="D38" s="21"/>
      <c r="E38" s="31" t="s">
        <v>32</v>
      </c>
      <c r="F38" s="32" t="s">
        <v>56</v>
      </c>
      <c r="K38" s="6"/>
      <c r="L38" s="6"/>
      <c r="M38" s="48"/>
      <c r="N38" s="6"/>
      <c r="O38" s="7"/>
      <c r="P38" s="7"/>
      <c r="Q38" s="1"/>
      <c r="R38" s="1"/>
      <c r="S38" s="1"/>
      <c r="T38" s="1"/>
      <c r="U38" s="1"/>
      <c r="V38" s="1"/>
      <c r="W38" s="1"/>
      <c r="X38" s="1"/>
      <c r="Y38" s="1"/>
      <c r="Z38" s="1"/>
      <c r="AA38" s="1"/>
      <c r="AB38" s="1"/>
      <c r="AC38" s="1"/>
    </row>
    <row r="39">
      <c r="A39" s="1"/>
      <c r="B39" s="29"/>
      <c r="C39" s="30"/>
      <c r="D39" s="21"/>
      <c r="E39" s="31" t="s">
        <v>34</v>
      </c>
      <c r="F39" s="32" t="s">
        <v>57</v>
      </c>
      <c r="K39" s="6"/>
      <c r="L39" s="6"/>
      <c r="M39" s="48"/>
      <c r="N39" s="6"/>
      <c r="O39" s="7"/>
      <c r="P39" s="7"/>
      <c r="Q39" s="1"/>
      <c r="R39" s="1"/>
      <c r="S39" s="1"/>
      <c r="T39" s="1"/>
      <c r="U39" s="1"/>
      <c r="V39" s="1"/>
      <c r="W39" s="1"/>
      <c r="X39" s="1"/>
      <c r="Y39" s="1"/>
      <c r="Z39" s="1"/>
      <c r="AA39" s="1"/>
      <c r="AB39" s="1"/>
      <c r="AC39" s="1"/>
    </row>
    <row r="40">
      <c r="A40" s="1"/>
      <c r="B40" s="29"/>
      <c r="C40" s="30"/>
      <c r="D40" s="21"/>
      <c r="E40" s="31" t="s">
        <v>58</v>
      </c>
      <c r="F40" s="32" t="s">
        <v>59</v>
      </c>
      <c r="K40" s="6"/>
      <c r="L40" s="6"/>
      <c r="M40" s="48"/>
      <c r="N40" s="6"/>
      <c r="O40" s="7"/>
      <c r="P40" s="7"/>
      <c r="Q40" s="1"/>
      <c r="R40" s="1"/>
      <c r="S40" s="1"/>
      <c r="T40" s="1"/>
      <c r="U40" s="1"/>
      <c r="V40" s="1"/>
      <c r="W40" s="1"/>
      <c r="X40" s="1"/>
      <c r="Y40" s="1"/>
      <c r="Z40" s="1"/>
      <c r="AA40" s="1"/>
      <c r="AB40" s="1"/>
      <c r="AC40" s="1"/>
    </row>
    <row r="41">
      <c r="A41" s="1"/>
      <c r="B41" s="29"/>
      <c r="C41" s="30"/>
      <c r="D41" s="21"/>
      <c r="E41" s="31" t="s">
        <v>60</v>
      </c>
      <c r="F41" s="32" t="s">
        <v>61</v>
      </c>
      <c r="K41" s="6"/>
      <c r="L41" s="6"/>
      <c r="M41" s="48"/>
      <c r="N41" s="6"/>
      <c r="O41" s="7"/>
      <c r="P41" s="7"/>
      <c r="Q41" s="1"/>
      <c r="R41" s="1"/>
      <c r="S41" s="1"/>
      <c r="T41" s="1"/>
      <c r="U41" s="1"/>
      <c r="V41" s="1"/>
      <c r="W41" s="1"/>
      <c r="X41" s="1"/>
      <c r="Y41" s="1"/>
      <c r="Z41" s="1"/>
      <c r="AA41" s="1"/>
      <c r="AB41" s="1"/>
      <c r="AC41" s="1"/>
    </row>
    <row r="42">
      <c r="A42" s="1"/>
      <c r="B42" s="37"/>
      <c r="C42" s="38"/>
      <c r="D42" s="36"/>
      <c r="E42" s="43"/>
      <c r="F42" s="47" t="s">
        <v>62</v>
      </c>
      <c r="K42" s="6"/>
      <c r="L42" s="6"/>
      <c r="M42" s="48"/>
      <c r="N42" s="6"/>
      <c r="O42" s="7"/>
      <c r="P42" s="7"/>
      <c r="Q42" s="1"/>
      <c r="R42" s="1"/>
      <c r="S42" s="1"/>
      <c r="T42" s="1"/>
      <c r="U42" s="1"/>
      <c r="V42" s="1"/>
      <c r="W42" s="1"/>
      <c r="X42" s="1"/>
      <c r="Y42" s="1"/>
      <c r="Z42" s="1"/>
      <c r="AA42" s="1"/>
      <c r="AB42" s="1"/>
      <c r="AC42" s="1"/>
    </row>
    <row r="43">
      <c r="A43" s="1"/>
      <c r="B43" s="29"/>
      <c r="C43" s="30"/>
      <c r="D43" s="36"/>
      <c r="E43" s="31" t="s">
        <v>36</v>
      </c>
      <c r="F43" s="32" t="s">
        <v>63</v>
      </c>
      <c r="K43" s="6"/>
      <c r="L43" s="6"/>
      <c r="M43" s="48"/>
      <c r="N43" s="6"/>
      <c r="O43" s="7"/>
      <c r="P43" s="7"/>
      <c r="Q43" s="1"/>
      <c r="R43" s="1"/>
      <c r="S43" s="1"/>
      <c r="T43" s="1"/>
      <c r="U43" s="1"/>
      <c r="V43" s="1"/>
      <c r="W43" s="1"/>
      <c r="X43" s="1"/>
      <c r="Y43" s="1"/>
      <c r="Z43" s="1"/>
      <c r="AA43" s="1"/>
      <c r="AB43" s="1"/>
      <c r="AC43" s="1"/>
    </row>
    <row r="44">
      <c r="A44" s="1"/>
      <c r="B44" s="29"/>
      <c r="C44" s="30"/>
      <c r="D44" s="36"/>
      <c r="E44" s="31" t="s">
        <v>38</v>
      </c>
      <c r="F44" s="32" t="s">
        <v>64</v>
      </c>
      <c r="K44" s="6"/>
      <c r="L44" s="6"/>
      <c r="M44" s="48"/>
      <c r="N44" s="6"/>
      <c r="O44" s="7"/>
      <c r="P44" s="7"/>
      <c r="Q44" s="1"/>
      <c r="R44" s="1"/>
      <c r="S44" s="1"/>
      <c r="T44" s="1"/>
      <c r="U44" s="1"/>
      <c r="V44" s="1"/>
      <c r="W44" s="1"/>
      <c r="X44" s="1"/>
      <c r="Y44" s="1"/>
      <c r="Z44" s="1"/>
      <c r="AA44" s="1"/>
      <c r="AB44" s="1"/>
      <c r="AC44" s="1"/>
    </row>
    <row r="45">
      <c r="A45" s="1"/>
      <c r="B45" s="29"/>
      <c r="C45" s="30"/>
      <c r="D45" s="36"/>
      <c r="E45" s="31" t="s">
        <v>65</v>
      </c>
      <c r="F45" s="32" t="s">
        <v>66</v>
      </c>
      <c r="K45" s="6"/>
      <c r="L45" s="6"/>
      <c r="M45" s="48"/>
      <c r="N45" s="6"/>
      <c r="O45" s="7"/>
      <c r="P45" s="7"/>
      <c r="Q45" s="1"/>
      <c r="R45" s="1"/>
      <c r="S45" s="1"/>
      <c r="T45" s="1"/>
      <c r="U45" s="1"/>
      <c r="V45" s="1"/>
      <c r="W45" s="1"/>
      <c r="X45" s="1"/>
      <c r="Y45" s="1"/>
      <c r="Z45" s="1"/>
      <c r="AA45" s="1"/>
      <c r="AB45" s="1"/>
      <c r="AC45" s="1"/>
    </row>
    <row r="46">
      <c r="A46" s="1"/>
      <c r="B46" s="29"/>
      <c r="C46" s="30"/>
      <c r="D46" s="36"/>
      <c r="E46" s="31" t="s">
        <v>67</v>
      </c>
      <c r="F46" s="32" t="s">
        <v>68</v>
      </c>
      <c r="K46" s="6"/>
      <c r="L46" s="6"/>
      <c r="M46" s="48"/>
      <c r="N46" s="6"/>
      <c r="O46" s="7"/>
      <c r="P46" s="7"/>
      <c r="Q46" s="1"/>
      <c r="R46" s="1"/>
      <c r="S46" s="1"/>
      <c r="T46" s="1"/>
      <c r="U46" s="1"/>
      <c r="V46" s="1"/>
      <c r="W46" s="1"/>
      <c r="X46" s="1"/>
      <c r="Y46" s="1"/>
      <c r="Z46" s="1"/>
      <c r="AA46" s="1"/>
      <c r="AB46" s="1"/>
      <c r="AC46" s="1"/>
    </row>
    <row r="47">
      <c r="A47" s="1"/>
      <c r="B47" s="37"/>
      <c r="C47" s="38"/>
      <c r="D47" s="36"/>
      <c r="E47" s="43"/>
      <c r="F47" s="47" t="s">
        <v>69</v>
      </c>
      <c r="K47" s="6"/>
      <c r="L47" s="6"/>
      <c r="M47" s="48"/>
      <c r="N47" s="6"/>
      <c r="O47" s="7"/>
      <c r="P47" s="7"/>
      <c r="Q47" s="1"/>
      <c r="R47" s="1"/>
      <c r="S47" s="1"/>
      <c r="T47" s="1"/>
      <c r="U47" s="1"/>
      <c r="V47" s="1"/>
      <c r="W47" s="1"/>
      <c r="X47" s="1"/>
      <c r="Y47" s="1"/>
      <c r="Z47" s="1"/>
      <c r="AA47" s="1"/>
      <c r="AB47" s="1"/>
      <c r="AC47" s="1"/>
    </row>
    <row r="48">
      <c r="A48" s="1"/>
      <c r="B48" s="29"/>
      <c r="C48" s="30"/>
      <c r="D48" s="36"/>
      <c r="E48" s="31" t="s">
        <v>70</v>
      </c>
      <c r="F48" s="32" t="s">
        <v>71</v>
      </c>
      <c r="K48" s="6"/>
      <c r="L48" s="6"/>
      <c r="M48" s="48"/>
      <c r="N48" s="6"/>
      <c r="O48" s="7"/>
      <c r="P48" s="7"/>
      <c r="Q48" s="1"/>
      <c r="R48" s="1"/>
      <c r="S48" s="1"/>
      <c r="T48" s="1"/>
      <c r="U48" s="1"/>
      <c r="V48" s="1"/>
      <c r="W48" s="1"/>
      <c r="X48" s="1"/>
      <c r="Y48" s="1"/>
      <c r="Z48" s="1"/>
      <c r="AA48" s="1"/>
      <c r="AB48" s="1"/>
      <c r="AC48" s="1"/>
    </row>
    <row r="49">
      <c r="A49" s="1"/>
      <c r="B49" s="29"/>
      <c r="C49" s="30"/>
      <c r="D49" s="36"/>
      <c r="E49" s="31" t="s">
        <v>72</v>
      </c>
      <c r="F49" s="32" t="s">
        <v>73</v>
      </c>
      <c r="K49" s="6"/>
      <c r="L49" s="6"/>
      <c r="M49" s="48"/>
      <c r="N49" s="6"/>
      <c r="O49" s="7"/>
      <c r="P49" s="7"/>
      <c r="Q49" s="1"/>
      <c r="R49" s="1"/>
      <c r="S49" s="1"/>
      <c r="T49" s="1"/>
      <c r="U49" s="1"/>
      <c r="V49" s="1"/>
      <c r="W49" s="1"/>
      <c r="X49" s="1"/>
      <c r="Y49" s="1"/>
      <c r="Z49" s="1"/>
      <c r="AA49" s="1"/>
      <c r="AB49" s="1"/>
      <c r="AC49" s="1"/>
    </row>
    <row r="50">
      <c r="A50" s="1"/>
      <c r="B50" s="29"/>
      <c r="C50" s="30"/>
      <c r="D50" s="36"/>
      <c r="E50" s="31" t="s">
        <v>74</v>
      </c>
      <c r="F50" s="32" t="s">
        <v>75</v>
      </c>
      <c r="K50" s="6"/>
      <c r="L50" s="6"/>
      <c r="M50" s="48"/>
      <c r="N50" s="6"/>
      <c r="O50" s="7"/>
      <c r="P50" s="7"/>
      <c r="Q50" s="1"/>
      <c r="R50" s="1"/>
      <c r="S50" s="1"/>
      <c r="T50" s="1"/>
      <c r="U50" s="1"/>
      <c r="V50" s="1"/>
      <c r="W50" s="1"/>
      <c r="X50" s="1"/>
      <c r="Y50" s="1"/>
      <c r="Z50" s="1"/>
      <c r="AA50" s="1"/>
      <c r="AB50" s="1"/>
      <c r="AC50" s="1"/>
    </row>
    <row r="51">
      <c r="A51" s="1"/>
      <c r="B51" s="37"/>
      <c r="C51" s="38"/>
      <c r="D51" s="36"/>
      <c r="E51" s="43"/>
      <c r="F51" s="47" t="s">
        <v>76</v>
      </c>
      <c r="K51" s="6"/>
      <c r="L51" s="6"/>
      <c r="M51" s="48"/>
      <c r="N51" s="6"/>
      <c r="O51" s="7"/>
      <c r="P51" s="7"/>
      <c r="Q51" s="1"/>
      <c r="R51" s="1"/>
      <c r="S51" s="1"/>
      <c r="T51" s="1"/>
      <c r="U51" s="1"/>
      <c r="V51" s="1"/>
      <c r="W51" s="1"/>
      <c r="X51" s="1"/>
      <c r="Y51" s="1"/>
      <c r="Z51" s="1"/>
      <c r="AA51" s="1"/>
      <c r="AB51" s="1"/>
      <c r="AC51" s="1"/>
    </row>
    <row r="52">
      <c r="A52" s="1"/>
      <c r="B52" s="29"/>
      <c r="C52" s="30"/>
      <c r="D52" s="36"/>
      <c r="E52" s="31" t="s">
        <v>77</v>
      </c>
      <c r="F52" s="32" t="s">
        <v>78</v>
      </c>
      <c r="K52" s="6"/>
      <c r="L52" s="6"/>
      <c r="M52" s="48"/>
      <c r="N52" s="6"/>
      <c r="O52" s="7"/>
      <c r="P52" s="7"/>
      <c r="Q52" s="1"/>
      <c r="R52" s="1"/>
      <c r="S52" s="1"/>
      <c r="T52" s="1"/>
      <c r="U52" s="1"/>
      <c r="V52" s="1"/>
      <c r="W52" s="1"/>
      <c r="X52" s="1"/>
      <c r="Y52" s="1"/>
      <c r="Z52" s="1"/>
      <c r="AA52" s="1"/>
      <c r="AB52" s="1"/>
      <c r="AC52" s="1"/>
    </row>
    <row r="53">
      <c r="A53" s="1"/>
      <c r="B53" s="29"/>
      <c r="C53" s="30"/>
      <c r="D53" s="36"/>
      <c r="E53" s="31" t="s">
        <v>79</v>
      </c>
      <c r="F53" s="32" t="s">
        <v>80</v>
      </c>
      <c r="K53" s="6"/>
      <c r="L53" s="6"/>
      <c r="M53" s="48"/>
      <c r="N53" s="6"/>
      <c r="O53" s="7"/>
      <c r="P53" s="7"/>
      <c r="Q53" s="1"/>
      <c r="R53" s="1"/>
      <c r="S53" s="1"/>
      <c r="T53" s="1"/>
      <c r="U53" s="1"/>
      <c r="V53" s="1"/>
      <c r="W53" s="1"/>
      <c r="X53" s="1"/>
      <c r="Y53" s="1"/>
      <c r="Z53" s="1"/>
      <c r="AA53" s="1"/>
      <c r="AB53" s="1"/>
      <c r="AC53" s="1"/>
    </row>
    <row r="54">
      <c r="A54" s="1"/>
      <c r="B54" s="29"/>
      <c r="C54" s="30"/>
      <c r="D54" s="36"/>
      <c r="E54" s="31" t="s">
        <v>81</v>
      </c>
      <c r="F54" s="32" t="s">
        <v>82</v>
      </c>
      <c r="K54" s="6"/>
      <c r="L54" s="6"/>
      <c r="M54" s="48"/>
      <c r="N54" s="6"/>
      <c r="O54" s="7"/>
      <c r="P54" s="7"/>
      <c r="Q54" s="1"/>
      <c r="R54" s="1"/>
      <c r="S54" s="1"/>
      <c r="T54" s="1"/>
      <c r="U54" s="1"/>
      <c r="V54" s="1"/>
      <c r="W54" s="1"/>
      <c r="X54" s="1"/>
      <c r="Y54" s="1"/>
      <c r="Z54" s="1"/>
      <c r="AA54" s="1"/>
      <c r="AB54" s="1"/>
      <c r="AC54" s="1"/>
    </row>
    <row r="55">
      <c r="A55" s="1"/>
      <c r="B55" s="37"/>
      <c r="C55" s="38"/>
      <c r="D55" s="36"/>
      <c r="E55" s="43"/>
      <c r="F55" s="47" t="s">
        <v>83</v>
      </c>
      <c r="K55" s="6"/>
      <c r="L55" s="6"/>
      <c r="M55" s="48"/>
      <c r="N55" s="6"/>
      <c r="O55" s="7"/>
      <c r="P55" s="7"/>
      <c r="Q55" s="1"/>
      <c r="R55" s="1"/>
      <c r="S55" s="1"/>
      <c r="T55" s="1"/>
      <c r="U55" s="1"/>
      <c r="V55" s="1"/>
      <c r="W55" s="1"/>
      <c r="X55" s="1"/>
      <c r="Y55" s="1"/>
      <c r="Z55" s="1"/>
      <c r="AA55" s="1"/>
      <c r="AB55" s="1"/>
      <c r="AC55" s="1"/>
    </row>
    <row r="56">
      <c r="A56" s="1"/>
      <c r="B56" s="29"/>
      <c r="C56" s="30"/>
      <c r="D56" s="36"/>
      <c r="E56" s="31" t="s">
        <v>84</v>
      </c>
      <c r="F56" s="32" t="s">
        <v>85</v>
      </c>
      <c r="K56" s="6"/>
      <c r="L56" s="6"/>
      <c r="M56" s="48"/>
      <c r="N56" s="6"/>
      <c r="O56" s="7"/>
      <c r="P56" s="7"/>
      <c r="Q56" s="1"/>
      <c r="R56" s="1"/>
      <c r="S56" s="1"/>
      <c r="T56" s="1"/>
      <c r="U56" s="1"/>
      <c r="V56" s="1"/>
      <c r="W56" s="1"/>
      <c r="X56" s="1"/>
      <c r="Y56" s="1"/>
      <c r="Z56" s="1"/>
      <c r="AA56" s="1"/>
      <c r="AB56" s="1"/>
      <c r="AC56" s="1"/>
    </row>
    <row r="57">
      <c r="A57" s="1"/>
      <c r="B57" s="29"/>
      <c r="C57" s="30"/>
      <c r="D57" s="36"/>
      <c r="E57" s="31" t="s">
        <v>86</v>
      </c>
      <c r="F57" s="32" t="s">
        <v>87</v>
      </c>
      <c r="K57" s="6"/>
      <c r="L57" s="6"/>
      <c r="M57" s="48"/>
      <c r="N57" s="6"/>
      <c r="O57" s="7"/>
      <c r="P57" s="7"/>
      <c r="Q57" s="1"/>
      <c r="R57" s="1"/>
      <c r="S57" s="1"/>
      <c r="T57" s="1"/>
      <c r="U57" s="1"/>
      <c r="V57" s="1"/>
      <c r="W57" s="1"/>
      <c r="X57" s="1"/>
      <c r="Y57" s="1"/>
      <c r="Z57" s="1"/>
      <c r="AA57" s="1"/>
      <c r="AB57" s="1"/>
      <c r="AC57" s="1"/>
    </row>
    <row r="58">
      <c r="A58" s="1"/>
      <c r="B58" s="37"/>
      <c r="C58" s="38"/>
      <c r="D58" s="36"/>
      <c r="E58" s="43"/>
      <c r="F58" s="47" t="s">
        <v>88</v>
      </c>
      <c r="K58" s="6"/>
      <c r="L58" s="6"/>
      <c r="M58" s="48"/>
      <c r="N58" s="6"/>
      <c r="O58" s="7"/>
      <c r="P58" s="7"/>
      <c r="Q58" s="1"/>
      <c r="R58" s="1"/>
      <c r="S58" s="1"/>
      <c r="T58" s="1"/>
      <c r="U58" s="1"/>
      <c r="V58" s="1"/>
      <c r="W58" s="1"/>
      <c r="X58" s="1"/>
      <c r="Y58" s="1"/>
      <c r="Z58" s="1"/>
      <c r="AA58" s="1"/>
      <c r="AB58" s="1"/>
      <c r="AC58" s="1"/>
    </row>
    <row r="59">
      <c r="A59" s="1"/>
      <c r="B59" s="29"/>
      <c r="C59" s="30"/>
      <c r="D59" s="36"/>
      <c r="E59" s="31">
        <v>8.0</v>
      </c>
      <c r="F59" s="32" t="s">
        <v>89</v>
      </c>
      <c r="K59" s="6"/>
      <c r="L59" s="6"/>
      <c r="M59" s="48"/>
      <c r="N59" s="6"/>
      <c r="O59" s="7"/>
      <c r="P59" s="7"/>
      <c r="Q59" s="1"/>
      <c r="R59" s="1"/>
      <c r="S59" s="1"/>
      <c r="T59" s="1"/>
      <c r="U59" s="1"/>
      <c r="V59" s="1"/>
      <c r="W59" s="1"/>
      <c r="X59" s="1"/>
      <c r="Y59" s="1"/>
      <c r="Z59" s="1"/>
      <c r="AA59" s="1"/>
      <c r="AB59" s="1"/>
      <c r="AC59" s="1"/>
    </row>
    <row r="60">
      <c r="A60" s="1"/>
      <c r="B60" s="37"/>
      <c r="C60" s="38"/>
      <c r="D60" s="36"/>
      <c r="E60" s="43"/>
      <c r="F60" s="49" t="s">
        <v>90</v>
      </c>
      <c r="G60" s="50"/>
      <c r="H60" s="51" t="str">
        <f>HYPERLINK("http://meritbadge.org/wiki/index.php/Trainer%E2%80%99s_EDGE","source: meritbadge.org/wiki/index.php/Trainer’s_EDGE")</f>
        <v>source: meritbadge.org/wiki/index.php/Trainer’s_EDGE</v>
      </c>
      <c r="K60" s="6"/>
      <c r="L60" s="6"/>
      <c r="M60" s="48"/>
      <c r="N60" s="6"/>
      <c r="O60" s="7"/>
      <c r="P60" s="7"/>
      <c r="Q60" s="1"/>
      <c r="R60" s="1"/>
      <c r="S60" s="1"/>
      <c r="T60" s="1"/>
      <c r="U60" s="1"/>
      <c r="V60" s="1"/>
      <c r="W60" s="1"/>
      <c r="X60" s="1"/>
      <c r="Y60" s="1"/>
      <c r="Z60" s="1"/>
      <c r="AA60" s="1"/>
      <c r="AB60" s="1"/>
      <c r="AC60" s="1"/>
    </row>
    <row r="61">
      <c r="A61" s="1"/>
      <c r="B61" s="37"/>
      <c r="C61" s="38"/>
      <c r="D61" s="36"/>
      <c r="E61" s="43"/>
      <c r="F61" s="52"/>
      <c r="G61" s="53" t="s">
        <v>91</v>
      </c>
      <c r="K61" s="6"/>
      <c r="L61" s="6"/>
      <c r="M61" s="48"/>
      <c r="N61" s="6"/>
      <c r="O61" s="7"/>
      <c r="P61" s="7"/>
      <c r="Q61" s="1"/>
      <c r="R61" s="1"/>
      <c r="S61" s="1"/>
      <c r="T61" s="1"/>
      <c r="U61" s="1"/>
      <c r="V61" s="1"/>
      <c r="W61" s="1"/>
      <c r="X61" s="1"/>
      <c r="Y61" s="1"/>
      <c r="Z61" s="1"/>
      <c r="AA61" s="1"/>
      <c r="AB61" s="1"/>
      <c r="AC61" s="1"/>
    </row>
    <row r="62">
      <c r="A62" s="1"/>
      <c r="B62" s="37"/>
      <c r="C62" s="38"/>
      <c r="D62" s="36"/>
      <c r="E62" s="43"/>
      <c r="F62" s="47" t="s">
        <v>92</v>
      </c>
      <c r="K62" s="6"/>
      <c r="L62" s="6"/>
      <c r="M62" s="48"/>
      <c r="N62" s="6"/>
      <c r="O62" s="7"/>
      <c r="P62" s="7"/>
      <c r="Q62" s="1"/>
      <c r="R62" s="1"/>
      <c r="S62" s="1"/>
      <c r="T62" s="1"/>
      <c r="U62" s="1"/>
      <c r="V62" s="1"/>
      <c r="W62" s="1"/>
      <c r="X62" s="1"/>
      <c r="Y62" s="1"/>
      <c r="Z62" s="1"/>
      <c r="AA62" s="1"/>
      <c r="AB62" s="1"/>
      <c r="AC62" s="1"/>
    </row>
    <row r="63">
      <c r="A63" s="1"/>
      <c r="B63" s="29"/>
      <c r="C63" s="30"/>
      <c r="D63" s="36"/>
      <c r="E63" s="54">
        <v>9.0</v>
      </c>
      <c r="F63" s="32" t="s">
        <v>93</v>
      </c>
      <c r="K63" s="6"/>
      <c r="L63" s="6"/>
      <c r="M63" s="48"/>
      <c r="N63" s="6"/>
      <c r="O63" s="7"/>
      <c r="P63" s="7"/>
      <c r="Q63" s="1"/>
      <c r="R63" s="1"/>
      <c r="S63" s="1"/>
      <c r="T63" s="1"/>
      <c r="U63" s="1"/>
      <c r="V63" s="1"/>
      <c r="W63" s="1"/>
      <c r="X63" s="1"/>
      <c r="Y63" s="1"/>
      <c r="Z63" s="1"/>
      <c r="AA63" s="1"/>
      <c r="AB63" s="1"/>
      <c r="AC63" s="1"/>
    </row>
    <row r="64">
      <c r="A64" s="1"/>
      <c r="B64" s="29"/>
      <c r="C64" s="30"/>
      <c r="D64" s="36"/>
      <c r="E64" s="54">
        <v>10.0</v>
      </c>
      <c r="F64" s="32" t="s">
        <v>94</v>
      </c>
      <c r="K64" s="6"/>
      <c r="L64" s="6"/>
      <c r="M64" s="48"/>
      <c r="N64" s="6"/>
      <c r="O64" s="7"/>
      <c r="P64" s="7"/>
      <c r="Q64" s="1"/>
      <c r="R64" s="1"/>
      <c r="S64" s="1"/>
      <c r="T64" s="1"/>
      <c r="U64" s="1"/>
      <c r="V64" s="1"/>
      <c r="W64" s="1"/>
      <c r="X64" s="1"/>
      <c r="Y64" s="1"/>
      <c r="Z64" s="1"/>
      <c r="AA64" s="1"/>
      <c r="AB64" s="1"/>
      <c r="AC64" s="1"/>
    </row>
    <row r="65">
      <c r="A65" s="1"/>
      <c r="B65" s="55"/>
      <c r="C65" s="42"/>
      <c r="D65" s="36"/>
      <c r="E65" s="54">
        <v>11.0</v>
      </c>
      <c r="F65" s="32" t="s">
        <v>95</v>
      </c>
      <c r="K65" s="6"/>
      <c r="L65" s="6"/>
      <c r="M65" s="48"/>
      <c r="N65" s="6"/>
      <c r="O65" s="7"/>
      <c r="P65" s="7"/>
      <c r="Q65" s="1"/>
      <c r="R65" s="1"/>
      <c r="S65" s="1"/>
      <c r="T65" s="1"/>
      <c r="U65" s="1"/>
      <c r="V65" s="1"/>
      <c r="W65" s="1"/>
      <c r="X65" s="1"/>
      <c r="Y65" s="1"/>
      <c r="Z65" s="1"/>
      <c r="AA65" s="1"/>
      <c r="AB65" s="1"/>
      <c r="AC65" s="1"/>
    </row>
    <row r="66">
      <c r="A66" s="1"/>
      <c r="B66" s="37"/>
      <c r="C66" s="30"/>
      <c r="D66" s="36"/>
      <c r="E66" s="43"/>
      <c r="F66" s="32" t="s">
        <v>44</v>
      </c>
      <c r="K66" s="6"/>
      <c r="L66" s="6"/>
      <c r="M66" s="48"/>
      <c r="N66" s="6"/>
      <c r="O66" s="7"/>
      <c r="P66" s="7"/>
      <c r="Q66" s="1"/>
      <c r="R66" s="1"/>
      <c r="S66" s="1"/>
      <c r="T66" s="1"/>
      <c r="U66" s="1"/>
      <c r="V66" s="1"/>
      <c r="W66" s="1"/>
      <c r="X66" s="1"/>
      <c r="Y66" s="1"/>
      <c r="Z66" s="1"/>
      <c r="AA66" s="1"/>
      <c r="AB66" s="1"/>
      <c r="AC66" s="1"/>
    </row>
    <row r="67">
      <c r="A67" s="1"/>
      <c r="B67" s="37"/>
      <c r="C67" s="56"/>
      <c r="D67" s="36"/>
      <c r="E67" s="38"/>
      <c r="F67" s="32"/>
      <c r="K67" s="6"/>
      <c r="L67" s="6"/>
      <c r="M67" s="48"/>
      <c r="N67" s="6"/>
      <c r="O67" s="7"/>
      <c r="P67" s="7"/>
      <c r="Q67" s="1"/>
      <c r="R67" s="1"/>
      <c r="S67" s="1"/>
      <c r="T67" s="1"/>
      <c r="U67" s="1"/>
      <c r="V67" s="1"/>
      <c r="W67" s="1"/>
      <c r="X67" s="1"/>
      <c r="Y67" s="1"/>
      <c r="Z67" s="1"/>
      <c r="AA67" s="1"/>
      <c r="AB67" s="1"/>
      <c r="AC67" s="1"/>
    </row>
    <row r="68">
      <c r="A68" s="1"/>
      <c r="B68" s="37"/>
      <c r="C68" s="38"/>
      <c r="D68" s="23"/>
      <c r="E68" s="24" t="s">
        <v>96</v>
      </c>
      <c r="G68" s="25" t="str">
        <f>HYPERLINK("http://www.scouting.org/scoutsource/BoyScouts/AdvancementandAwards/secondclass.aspx","BSA requirement page")</f>
        <v>BSA requirement page</v>
      </c>
      <c r="H68" s="32"/>
      <c r="I68" s="32"/>
      <c r="J68" s="32"/>
      <c r="K68" s="6"/>
      <c r="L68" s="6"/>
      <c r="M68" s="48"/>
      <c r="N68" s="6"/>
      <c r="O68" s="7"/>
      <c r="P68" s="7"/>
      <c r="Q68" s="1"/>
      <c r="R68" s="1"/>
      <c r="S68" s="1"/>
      <c r="T68" s="1"/>
      <c r="U68" s="1"/>
      <c r="V68" s="1"/>
      <c r="W68" s="1"/>
      <c r="X68" s="1"/>
      <c r="Y68" s="1"/>
      <c r="Z68" s="1"/>
      <c r="AA68" s="1"/>
      <c r="AB68" s="1"/>
      <c r="AC68" s="1"/>
    </row>
    <row r="69">
      <c r="A69" s="1"/>
      <c r="B69" s="57"/>
      <c r="C69" s="38"/>
      <c r="D69" s="36"/>
      <c r="E69" s="43"/>
      <c r="F69" s="47" t="s">
        <v>47</v>
      </c>
      <c r="K69" s="6"/>
      <c r="L69" s="6"/>
      <c r="M69" s="48"/>
      <c r="N69" s="6"/>
      <c r="O69" s="7"/>
      <c r="P69" s="7"/>
      <c r="Q69" s="1"/>
      <c r="R69" s="1"/>
      <c r="S69" s="1"/>
      <c r="T69" s="1"/>
      <c r="U69" s="1"/>
      <c r="V69" s="1"/>
      <c r="W69" s="1"/>
      <c r="X69" s="1"/>
      <c r="Y69" s="1"/>
      <c r="Z69" s="1"/>
      <c r="AA69" s="1"/>
      <c r="AB69" s="1"/>
      <c r="AC69" s="1"/>
    </row>
    <row r="70">
      <c r="A70" s="1"/>
      <c r="B70" s="29"/>
      <c r="C70" s="30"/>
      <c r="D70" s="36"/>
      <c r="E70" s="31" t="s">
        <v>11</v>
      </c>
      <c r="F70" s="32" t="s">
        <v>97</v>
      </c>
      <c r="K70" s="6"/>
      <c r="L70" s="6"/>
      <c r="M70" s="48"/>
      <c r="N70" s="6"/>
      <c r="O70" s="7"/>
      <c r="P70" s="7"/>
      <c r="Q70" s="1"/>
      <c r="R70" s="1"/>
      <c r="S70" s="1"/>
      <c r="T70" s="1"/>
      <c r="U70" s="1"/>
      <c r="V70" s="1"/>
      <c r="W70" s="1"/>
      <c r="X70" s="1"/>
      <c r="Y70" s="1"/>
      <c r="Z70" s="1"/>
      <c r="AA70" s="1"/>
      <c r="AB70" s="1"/>
      <c r="AC70" s="1"/>
    </row>
    <row r="71">
      <c r="A71" s="1"/>
      <c r="B71" s="29"/>
      <c r="C71" s="30"/>
      <c r="D71" s="36"/>
      <c r="E71" s="31" t="s">
        <v>13</v>
      </c>
      <c r="F71" s="32" t="s">
        <v>98</v>
      </c>
      <c r="K71" s="6"/>
      <c r="L71" s="6"/>
      <c r="M71" s="48"/>
      <c r="N71" s="6"/>
      <c r="O71" s="7"/>
      <c r="P71" s="7"/>
      <c r="Q71" s="1"/>
      <c r="R71" s="1"/>
      <c r="S71" s="1"/>
      <c r="T71" s="1"/>
      <c r="U71" s="1"/>
      <c r="V71" s="1"/>
      <c r="W71" s="1"/>
      <c r="X71" s="1"/>
      <c r="Y71" s="1"/>
      <c r="Z71" s="1"/>
      <c r="AA71" s="1"/>
      <c r="AB71" s="1"/>
      <c r="AC71" s="1"/>
    </row>
    <row r="72">
      <c r="A72" s="1"/>
      <c r="B72" s="29"/>
      <c r="C72" s="30"/>
      <c r="D72" s="36"/>
      <c r="E72" s="31" t="s">
        <v>15</v>
      </c>
      <c r="F72" s="32" t="s">
        <v>99</v>
      </c>
      <c r="K72" s="6"/>
      <c r="L72" s="6"/>
      <c r="M72" s="48"/>
      <c r="N72" s="6"/>
      <c r="O72" s="7"/>
      <c r="P72" s="7"/>
      <c r="Q72" s="1"/>
      <c r="R72" s="1"/>
      <c r="S72" s="1"/>
      <c r="T72" s="1"/>
      <c r="U72" s="1"/>
      <c r="V72" s="1"/>
      <c r="W72" s="1"/>
      <c r="X72" s="1"/>
      <c r="Y72" s="1"/>
      <c r="Z72" s="1"/>
      <c r="AA72" s="1"/>
      <c r="AB72" s="1"/>
      <c r="AC72" s="1"/>
    </row>
    <row r="73">
      <c r="A73" s="1"/>
      <c r="B73" s="37"/>
      <c r="C73" s="38"/>
      <c r="D73" s="36"/>
      <c r="E73" s="43"/>
      <c r="F73" s="47" t="s">
        <v>100</v>
      </c>
      <c r="K73" s="6"/>
      <c r="L73" s="6"/>
      <c r="M73" s="48"/>
      <c r="N73" s="6"/>
      <c r="O73" s="7"/>
      <c r="P73" s="7"/>
      <c r="Q73" s="1"/>
      <c r="R73" s="1"/>
      <c r="S73" s="1"/>
      <c r="T73" s="1"/>
      <c r="U73" s="1"/>
      <c r="V73" s="1"/>
      <c r="W73" s="1"/>
      <c r="X73" s="1"/>
      <c r="Y73" s="1"/>
      <c r="Z73" s="1"/>
      <c r="AA73" s="1"/>
      <c r="AB73" s="1"/>
      <c r="AC73" s="1"/>
    </row>
    <row r="74">
      <c r="A74" s="1"/>
      <c r="B74" s="29"/>
      <c r="C74" s="30"/>
      <c r="D74" s="36"/>
      <c r="E74" s="31" t="s">
        <v>24</v>
      </c>
      <c r="F74" s="32" t="s">
        <v>101</v>
      </c>
      <c r="K74" s="6"/>
      <c r="L74" s="6"/>
      <c r="M74" s="48"/>
      <c r="N74" s="6"/>
      <c r="O74" s="7"/>
      <c r="P74" s="7"/>
      <c r="Q74" s="1"/>
      <c r="R74" s="1"/>
      <c r="S74" s="1"/>
      <c r="T74" s="1"/>
      <c r="U74" s="1"/>
      <c r="V74" s="1"/>
      <c r="W74" s="1"/>
      <c r="X74" s="1"/>
      <c r="Y74" s="1"/>
      <c r="Z74" s="1"/>
      <c r="AA74" s="1"/>
      <c r="AB74" s="1"/>
      <c r="AC74" s="1"/>
    </row>
    <row r="75">
      <c r="A75" s="1"/>
      <c r="B75" s="29"/>
      <c r="C75" s="30"/>
      <c r="D75" s="36"/>
      <c r="E75" s="31" t="s">
        <v>26</v>
      </c>
      <c r="F75" s="32" t="s">
        <v>102</v>
      </c>
      <c r="K75" s="6"/>
      <c r="L75" s="6"/>
      <c r="M75" s="48"/>
      <c r="N75" s="6"/>
      <c r="O75" s="7"/>
      <c r="P75" s="7"/>
      <c r="Q75" s="1"/>
      <c r="R75" s="1"/>
      <c r="S75" s="1"/>
      <c r="T75" s="1"/>
      <c r="U75" s="1"/>
      <c r="V75" s="1"/>
      <c r="W75" s="1"/>
      <c r="X75" s="1"/>
      <c r="Y75" s="1"/>
      <c r="Z75" s="1"/>
      <c r="AA75" s="1"/>
      <c r="AB75" s="1"/>
      <c r="AC75" s="1"/>
    </row>
    <row r="76">
      <c r="A76" s="1"/>
      <c r="B76" s="29"/>
      <c r="C76" s="30"/>
      <c r="D76" s="36"/>
      <c r="E76" s="31" t="s">
        <v>28</v>
      </c>
      <c r="F76" s="32" t="s">
        <v>103</v>
      </c>
      <c r="K76" s="6"/>
      <c r="L76" s="6"/>
      <c r="M76" s="48"/>
      <c r="N76" s="6"/>
      <c r="O76" s="7"/>
      <c r="P76" s="7"/>
      <c r="Q76" s="1"/>
      <c r="R76" s="1"/>
      <c r="S76" s="1"/>
      <c r="T76" s="1"/>
      <c r="U76" s="1"/>
      <c r="V76" s="1"/>
      <c r="W76" s="1"/>
      <c r="X76" s="1"/>
      <c r="Y76" s="1"/>
      <c r="Z76" s="1"/>
      <c r="AA76" s="1"/>
      <c r="AB76" s="1"/>
      <c r="AC76" s="1"/>
    </row>
    <row r="77">
      <c r="A77" s="1"/>
      <c r="B77" s="29"/>
      <c r="C77" s="30"/>
      <c r="D77" s="36"/>
      <c r="E77" s="31" t="s">
        <v>30</v>
      </c>
      <c r="F77" s="32" t="s">
        <v>104</v>
      </c>
      <c r="K77" s="6"/>
      <c r="L77" s="6"/>
      <c r="M77" s="48"/>
      <c r="N77" s="6"/>
      <c r="O77" s="7"/>
      <c r="P77" s="7"/>
      <c r="Q77" s="1"/>
      <c r="R77" s="1"/>
      <c r="S77" s="1"/>
      <c r="T77" s="1"/>
      <c r="U77" s="1"/>
      <c r="V77" s="1"/>
      <c r="W77" s="1"/>
      <c r="X77" s="1"/>
      <c r="Y77" s="1"/>
      <c r="Z77" s="1"/>
      <c r="AA77" s="1"/>
      <c r="AB77" s="1"/>
      <c r="AC77" s="1"/>
    </row>
    <row r="78">
      <c r="A78" s="1"/>
      <c r="B78" s="29"/>
      <c r="C78" s="30"/>
      <c r="D78" s="36"/>
      <c r="E78" s="31" t="s">
        <v>105</v>
      </c>
      <c r="F78" s="32" t="s">
        <v>106</v>
      </c>
      <c r="K78" s="6"/>
      <c r="L78" s="6"/>
      <c r="M78" s="48"/>
      <c r="N78" s="6"/>
      <c r="O78" s="7"/>
      <c r="P78" s="7"/>
      <c r="Q78" s="1"/>
      <c r="R78" s="1"/>
      <c r="S78" s="1"/>
      <c r="T78" s="1"/>
      <c r="U78" s="1"/>
      <c r="V78" s="1"/>
      <c r="W78" s="1"/>
      <c r="X78" s="1"/>
      <c r="Y78" s="1"/>
      <c r="Z78" s="1"/>
      <c r="AA78" s="1"/>
      <c r="AB78" s="1"/>
      <c r="AC78" s="1"/>
    </row>
    <row r="79">
      <c r="A79" s="1"/>
      <c r="B79" s="29"/>
      <c r="C79" s="30"/>
      <c r="D79" s="36"/>
      <c r="E79" s="31" t="s">
        <v>107</v>
      </c>
      <c r="F79" s="32" t="s">
        <v>108</v>
      </c>
      <c r="K79" s="6"/>
      <c r="L79" s="6"/>
      <c r="M79" s="48"/>
      <c r="N79" s="6"/>
      <c r="O79" s="7"/>
      <c r="P79" s="7"/>
      <c r="Q79" s="1"/>
      <c r="R79" s="1"/>
      <c r="S79" s="1"/>
      <c r="T79" s="1"/>
      <c r="U79" s="1"/>
      <c r="V79" s="1"/>
      <c r="W79" s="1"/>
      <c r="X79" s="1"/>
      <c r="Y79" s="1"/>
      <c r="Z79" s="1"/>
      <c r="AA79" s="1"/>
      <c r="AB79" s="1"/>
      <c r="AC79" s="1"/>
    </row>
    <row r="80">
      <c r="A80" s="1"/>
      <c r="B80" s="29"/>
      <c r="C80" s="30"/>
      <c r="D80" s="36"/>
      <c r="E80" s="31" t="s">
        <v>109</v>
      </c>
      <c r="F80" s="32" t="s">
        <v>110</v>
      </c>
      <c r="K80" s="6"/>
      <c r="L80" s="6"/>
      <c r="M80" s="48"/>
      <c r="N80" s="6"/>
      <c r="O80" s="7"/>
      <c r="P80" s="7"/>
      <c r="Q80" s="1"/>
      <c r="R80" s="1"/>
      <c r="S80" s="1"/>
      <c r="T80" s="1"/>
      <c r="U80" s="1"/>
      <c r="V80" s="1"/>
      <c r="W80" s="1"/>
      <c r="X80" s="1"/>
      <c r="Y80" s="1"/>
      <c r="Z80" s="1"/>
      <c r="AA80" s="1"/>
      <c r="AB80" s="1"/>
      <c r="AC80" s="1"/>
    </row>
    <row r="81">
      <c r="A81" s="1"/>
      <c r="B81" s="37"/>
      <c r="C81" s="38"/>
      <c r="D81" s="36"/>
      <c r="E81" s="43"/>
      <c r="F81" s="47" t="s">
        <v>111</v>
      </c>
      <c r="K81" s="6"/>
      <c r="L81" s="6"/>
      <c r="M81" s="48"/>
      <c r="N81" s="6"/>
      <c r="O81" s="7"/>
      <c r="P81" s="7"/>
      <c r="Q81" s="1"/>
      <c r="R81" s="1"/>
      <c r="S81" s="1"/>
      <c r="T81" s="1"/>
      <c r="U81" s="1"/>
      <c r="V81" s="1"/>
      <c r="W81" s="1"/>
      <c r="X81" s="1"/>
      <c r="Y81" s="1"/>
      <c r="Z81" s="1"/>
      <c r="AA81" s="1"/>
      <c r="AB81" s="1"/>
      <c r="AC81" s="1"/>
    </row>
    <row r="82">
      <c r="A82" s="1"/>
      <c r="B82" s="29"/>
      <c r="C82" s="30"/>
      <c r="D82" s="36"/>
      <c r="E82" s="31" t="s">
        <v>32</v>
      </c>
      <c r="F82" s="32" t="s">
        <v>112</v>
      </c>
      <c r="K82" s="6"/>
      <c r="L82" s="6"/>
      <c r="M82" s="48"/>
      <c r="N82" s="6"/>
      <c r="O82" s="7"/>
      <c r="P82" s="7"/>
      <c r="Q82" s="1"/>
      <c r="R82" s="1"/>
      <c r="S82" s="1"/>
      <c r="T82" s="1"/>
      <c r="U82" s="1"/>
      <c r="V82" s="1"/>
      <c r="W82" s="1"/>
      <c r="X82" s="1"/>
      <c r="Y82" s="1"/>
      <c r="Z82" s="1"/>
      <c r="AA82" s="1"/>
      <c r="AB82" s="1"/>
      <c r="AC82" s="1"/>
    </row>
    <row r="83">
      <c r="A83" s="1"/>
      <c r="B83" s="29"/>
      <c r="C83" s="30"/>
      <c r="D83" s="36"/>
      <c r="E83" s="31" t="s">
        <v>34</v>
      </c>
      <c r="F83" s="32" t="s">
        <v>113</v>
      </c>
      <c r="K83" s="6"/>
      <c r="L83" s="6"/>
      <c r="M83" s="48"/>
      <c r="N83" s="6"/>
      <c r="O83" s="7"/>
      <c r="P83" s="7"/>
      <c r="Q83" s="1"/>
      <c r="R83" s="1"/>
      <c r="S83" s="1"/>
      <c r="T83" s="1"/>
      <c r="U83" s="1"/>
      <c r="V83" s="1"/>
      <c r="W83" s="1"/>
      <c r="X83" s="1"/>
      <c r="Y83" s="1"/>
      <c r="Z83" s="1"/>
      <c r="AA83" s="1"/>
      <c r="AB83" s="1"/>
      <c r="AC83" s="1"/>
    </row>
    <row r="84">
      <c r="A84" s="1"/>
      <c r="B84" s="37"/>
      <c r="C84" s="38"/>
      <c r="D84" s="36"/>
      <c r="E84" s="31"/>
      <c r="F84" s="40" t="s">
        <v>114</v>
      </c>
      <c r="K84" s="6"/>
      <c r="L84" s="6"/>
      <c r="M84" s="48"/>
      <c r="N84" s="6"/>
      <c r="O84" s="7"/>
      <c r="P84" s="7"/>
      <c r="Q84" s="1"/>
      <c r="R84" s="1"/>
      <c r="S84" s="1"/>
      <c r="T84" s="1"/>
      <c r="U84" s="1"/>
      <c r="V84" s="1"/>
      <c r="W84" s="1"/>
      <c r="X84" s="1"/>
      <c r="Y84" s="1"/>
      <c r="Z84" s="1"/>
      <c r="AA84" s="1"/>
      <c r="AB84" s="1"/>
      <c r="AC84" s="1"/>
    </row>
    <row r="85">
      <c r="A85" s="1"/>
      <c r="B85" s="29"/>
      <c r="C85" s="30"/>
      <c r="D85" s="36"/>
      <c r="E85" s="31" t="s">
        <v>58</v>
      </c>
      <c r="F85" s="32" t="s">
        <v>115</v>
      </c>
      <c r="K85" s="6"/>
      <c r="L85" s="6"/>
      <c r="M85" s="48"/>
      <c r="N85" s="6"/>
      <c r="O85" s="7"/>
      <c r="P85" s="7"/>
      <c r="Q85" s="1"/>
      <c r="R85" s="1"/>
      <c r="S85" s="1"/>
      <c r="T85" s="1"/>
      <c r="U85" s="1"/>
      <c r="V85" s="1"/>
      <c r="W85" s="1"/>
      <c r="X85" s="1"/>
      <c r="Y85" s="1"/>
      <c r="Z85" s="1"/>
      <c r="AA85" s="1"/>
      <c r="AB85" s="1"/>
      <c r="AC85" s="1"/>
    </row>
    <row r="86">
      <c r="A86" s="1"/>
      <c r="B86" s="29"/>
      <c r="C86" s="30"/>
      <c r="D86" s="36"/>
      <c r="E86" s="31" t="s">
        <v>60</v>
      </c>
      <c r="F86" s="32" t="s">
        <v>116</v>
      </c>
      <c r="K86" s="6"/>
      <c r="L86" s="6"/>
      <c r="M86" s="48"/>
      <c r="N86" s="6"/>
      <c r="O86" s="7"/>
      <c r="P86" s="7"/>
      <c r="Q86" s="1"/>
      <c r="R86" s="1"/>
      <c r="S86" s="1"/>
      <c r="T86" s="1"/>
      <c r="U86" s="1"/>
      <c r="V86" s="1"/>
      <c r="W86" s="1"/>
      <c r="X86" s="1"/>
      <c r="Y86" s="1"/>
      <c r="Z86" s="1"/>
      <c r="AA86" s="1"/>
      <c r="AB86" s="1"/>
      <c r="AC86" s="1"/>
    </row>
    <row r="87">
      <c r="A87" s="1"/>
      <c r="B87" s="37"/>
      <c r="C87" s="38"/>
      <c r="D87" s="36"/>
      <c r="E87" s="43"/>
      <c r="F87" s="47" t="s">
        <v>117</v>
      </c>
      <c r="K87" s="6"/>
      <c r="L87" s="6"/>
      <c r="M87" s="48"/>
      <c r="N87" s="6"/>
      <c r="O87" s="7"/>
      <c r="P87" s="7"/>
      <c r="Q87" s="1"/>
      <c r="R87" s="1"/>
      <c r="S87" s="1"/>
      <c r="T87" s="1"/>
      <c r="U87" s="1"/>
      <c r="V87" s="1"/>
      <c r="W87" s="1"/>
      <c r="X87" s="1"/>
      <c r="Y87" s="1"/>
      <c r="Z87" s="1"/>
      <c r="AA87" s="1"/>
      <c r="AB87" s="1"/>
      <c r="AC87" s="1"/>
    </row>
    <row r="88">
      <c r="A88" s="1"/>
      <c r="B88" s="29"/>
      <c r="C88" s="30"/>
      <c r="D88" s="36"/>
      <c r="E88" s="31">
        <v>4.0</v>
      </c>
      <c r="F88" s="32" t="s">
        <v>118</v>
      </c>
      <c r="K88" s="6"/>
      <c r="L88" s="6"/>
      <c r="M88" s="48"/>
      <c r="N88" s="6"/>
      <c r="O88" s="7"/>
      <c r="P88" s="7"/>
      <c r="Q88" s="1"/>
      <c r="R88" s="1"/>
      <c r="S88" s="1"/>
      <c r="T88" s="1"/>
      <c r="U88" s="1"/>
      <c r="V88" s="1"/>
      <c r="W88" s="1"/>
      <c r="X88" s="1"/>
      <c r="Y88" s="1"/>
      <c r="Z88" s="1"/>
      <c r="AA88" s="1"/>
      <c r="AB88" s="1"/>
      <c r="AC88" s="1"/>
    </row>
    <row r="89">
      <c r="A89" s="1"/>
      <c r="B89" s="37"/>
      <c r="C89" s="38"/>
      <c r="D89" s="36"/>
      <c r="E89" s="43"/>
      <c r="F89" s="47" t="s">
        <v>119</v>
      </c>
      <c r="K89" s="6"/>
      <c r="L89" s="6"/>
      <c r="M89" s="48"/>
      <c r="N89" s="6"/>
      <c r="O89" s="7"/>
      <c r="P89" s="7"/>
      <c r="Q89" s="1"/>
      <c r="R89" s="1"/>
      <c r="S89" s="1"/>
      <c r="T89" s="1"/>
      <c r="U89" s="1"/>
      <c r="V89" s="1"/>
      <c r="W89" s="1"/>
      <c r="X89" s="1"/>
      <c r="Y89" s="1"/>
      <c r="Z89" s="1"/>
      <c r="AA89" s="1"/>
      <c r="AB89" s="1"/>
      <c r="AC89" s="1"/>
    </row>
    <row r="90">
      <c r="A90" s="1"/>
      <c r="B90" s="29"/>
      <c r="C90" s="30"/>
      <c r="D90" s="36"/>
      <c r="E90" s="31" t="s">
        <v>70</v>
      </c>
      <c r="F90" s="32" t="s">
        <v>120</v>
      </c>
      <c r="K90" s="6"/>
      <c r="L90" s="6"/>
      <c r="M90" s="48"/>
      <c r="N90" s="6"/>
      <c r="O90" s="7"/>
      <c r="P90" s="7"/>
      <c r="Q90" s="1"/>
      <c r="R90" s="1"/>
      <c r="S90" s="1"/>
      <c r="T90" s="1"/>
      <c r="U90" s="1"/>
      <c r="V90" s="1"/>
      <c r="W90" s="1"/>
      <c r="X90" s="1"/>
      <c r="Y90" s="1"/>
      <c r="Z90" s="1"/>
      <c r="AA90" s="1"/>
      <c r="AB90" s="1"/>
      <c r="AC90" s="1"/>
    </row>
    <row r="91">
      <c r="A91" s="1"/>
      <c r="B91" s="29"/>
      <c r="C91" s="30"/>
      <c r="D91" s="36"/>
      <c r="E91" s="31" t="s">
        <v>72</v>
      </c>
      <c r="F91" s="32" t="s">
        <v>121</v>
      </c>
      <c r="K91" s="6"/>
      <c r="L91" s="6"/>
      <c r="M91" s="48"/>
      <c r="N91" s="6"/>
      <c r="O91" s="7"/>
      <c r="P91" s="7"/>
      <c r="Q91" s="1"/>
      <c r="R91" s="1"/>
      <c r="S91" s="1"/>
      <c r="T91" s="1"/>
      <c r="U91" s="1"/>
      <c r="V91" s="1"/>
      <c r="W91" s="1"/>
      <c r="X91" s="1"/>
      <c r="Y91" s="1"/>
      <c r="Z91" s="1"/>
      <c r="AA91" s="1"/>
      <c r="AB91" s="1"/>
      <c r="AC91" s="1"/>
    </row>
    <row r="92">
      <c r="A92" s="1"/>
      <c r="B92" s="29"/>
      <c r="C92" s="30"/>
      <c r="D92" s="36"/>
      <c r="E92" s="31" t="s">
        <v>74</v>
      </c>
      <c r="F92" s="32" t="s">
        <v>122</v>
      </c>
      <c r="K92" s="6"/>
      <c r="L92" s="6"/>
      <c r="M92" s="48"/>
      <c r="N92" s="6"/>
      <c r="O92" s="7"/>
      <c r="P92" s="7"/>
      <c r="Q92" s="1"/>
      <c r="R92" s="1"/>
      <c r="S92" s="1"/>
      <c r="T92" s="1"/>
      <c r="U92" s="1"/>
      <c r="V92" s="1"/>
      <c r="W92" s="1"/>
      <c r="X92" s="1"/>
      <c r="Y92" s="1"/>
      <c r="Z92" s="1"/>
      <c r="AA92" s="1"/>
      <c r="AB92" s="1"/>
      <c r="AC92" s="1"/>
    </row>
    <row r="93">
      <c r="A93" s="1"/>
      <c r="B93" s="29"/>
      <c r="C93" s="30"/>
      <c r="D93" s="36"/>
      <c r="E93" s="31" t="s">
        <v>123</v>
      </c>
      <c r="F93" s="32" t="s">
        <v>124</v>
      </c>
      <c r="K93" s="6"/>
      <c r="L93" s="6"/>
      <c r="M93" s="48"/>
      <c r="N93" s="6"/>
      <c r="O93" s="7"/>
      <c r="P93" s="7"/>
      <c r="Q93" s="1"/>
      <c r="R93" s="1"/>
      <c r="S93" s="1"/>
      <c r="T93" s="1"/>
      <c r="U93" s="1"/>
      <c r="V93" s="1"/>
      <c r="W93" s="1"/>
      <c r="X93" s="1"/>
      <c r="Y93" s="1"/>
      <c r="Z93" s="1"/>
      <c r="AA93" s="1"/>
      <c r="AB93" s="1"/>
      <c r="AC93" s="1"/>
    </row>
    <row r="94">
      <c r="A94" s="1"/>
      <c r="B94" s="37"/>
      <c r="C94" s="38"/>
      <c r="D94" s="36"/>
      <c r="E94" s="43"/>
      <c r="F94" s="47" t="s">
        <v>125</v>
      </c>
      <c r="K94" s="6"/>
      <c r="L94" s="6"/>
      <c r="M94" s="48"/>
      <c r="N94" s="6"/>
      <c r="O94" s="7"/>
      <c r="P94" s="7"/>
      <c r="Q94" s="1"/>
      <c r="R94" s="1"/>
      <c r="S94" s="1"/>
      <c r="T94" s="1"/>
      <c r="U94" s="1"/>
      <c r="V94" s="1"/>
      <c r="W94" s="1"/>
      <c r="X94" s="1"/>
      <c r="Y94" s="1"/>
      <c r="Z94" s="1"/>
      <c r="AA94" s="1"/>
      <c r="AB94" s="1"/>
      <c r="AC94" s="1"/>
    </row>
    <row r="95">
      <c r="A95" s="1"/>
      <c r="B95" s="29"/>
      <c r="C95" s="30"/>
      <c r="D95" s="36"/>
      <c r="E95" s="31" t="s">
        <v>77</v>
      </c>
      <c r="F95" s="32" t="s">
        <v>126</v>
      </c>
      <c r="K95" s="6"/>
      <c r="L95" s="6"/>
      <c r="M95" s="48"/>
      <c r="N95" s="6"/>
      <c r="O95" s="7"/>
      <c r="P95" s="7"/>
      <c r="Q95" s="1"/>
      <c r="R95" s="1"/>
      <c r="S95" s="1"/>
      <c r="T95" s="1"/>
      <c r="U95" s="1"/>
      <c r="V95" s="1"/>
      <c r="W95" s="1"/>
      <c r="X95" s="1"/>
      <c r="Y95" s="1"/>
      <c r="Z95" s="1"/>
      <c r="AA95" s="1"/>
      <c r="AB95" s="1"/>
      <c r="AC95" s="1"/>
    </row>
    <row r="96">
      <c r="A96" s="1"/>
      <c r="B96" s="29"/>
      <c r="C96" s="30"/>
      <c r="D96" s="36"/>
      <c r="E96" s="31" t="s">
        <v>79</v>
      </c>
      <c r="F96" s="32" t="s">
        <v>127</v>
      </c>
      <c r="K96" s="6"/>
      <c r="L96" s="6"/>
      <c r="M96" s="48"/>
      <c r="N96" s="6"/>
      <c r="O96" s="7"/>
      <c r="P96" s="7"/>
      <c r="Q96" s="1"/>
      <c r="R96" s="1"/>
      <c r="S96" s="1"/>
      <c r="T96" s="1"/>
      <c r="U96" s="1"/>
      <c r="V96" s="1"/>
      <c r="W96" s="1"/>
      <c r="X96" s="1"/>
      <c r="Y96" s="1"/>
      <c r="Z96" s="1"/>
      <c r="AA96" s="1"/>
      <c r="AB96" s="1"/>
      <c r="AC96" s="1"/>
    </row>
    <row r="97">
      <c r="A97" s="1"/>
      <c r="B97" s="29"/>
      <c r="C97" s="30"/>
      <c r="D97" s="36"/>
      <c r="E97" s="31" t="s">
        <v>81</v>
      </c>
      <c r="F97" s="32" t="s">
        <v>128</v>
      </c>
      <c r="K97" s="6"/>
      <c r="L97" s="6"/>
      <c r="M97" s="48"/>
      <c r="N97" s="6"/>
      <c r="O97" s="7"/>
      <c r="P97" s="7"/>
      <c r="Q97" s="1"/>
      <c r="R97" s="1"/>
      <c r="S97" s="1"/>
      <c r="T97" s="1"/>
      <c r="U97" s="1"/>
      <c r="V97" s="1"/>
      <c r="W97" s="1"/>
      <c r="X97" s="1"/>
      <c r="Y97" s="1"/>
      <c r="Z97" s="1"/>
      <c r="AA97" s="1"/>
      <c r="AB97" s="1"/>
      <c r="AC97" s="1"/>
    </row>
    <row r="98">
      <c r="A98" s="1"/>
      <c r="B98" s="29"/>
      <c r="C98" s="30"/>
      <c r="D98" s="36"/>
      <c r="E98" s="31" t="s">
        <v>129</v>
      </c>
      <c r="F98" s="32" t="s">
        <v>130</v>
      </c>
      <c r="K98" s="6"/>
      <c r="L98" s="6"/>
      <c r="M98" s="48"/>
      <c r="N98" s="6"/>
      <c r="O98" s="7"/>
      <c r="P98" s="7"/>
      <c r="Q98" s="1"/>
      <c r="R98" s="1"/>
      <c r="S98" s="1"/>
      <c r="T98" s="1"/>
      <c r="U98" s="1"/>
      <c r="V98" s="1"/>
      <c r="W98" s="1"/>
      <c r="X98" s="1"/>
      <c r="Y98" s="1"/>
      <c r="Z98" s="1"/>
      <c r="AA98" s="1"/>
      <c r="AB98" s="1"/>
      <c r="AC98" s="1"/>
    </row>
    <row r="99">
      <c r="A99" s="1"/>
      <c r="B99" s="29"/>
      <c r="C99" s="30"/>
      <c r="D99" s="36"/>
      <c r="E99" s="31" t="s">
        <v>131</v>
      </c>
      <c r="F99" s="32" t="s">
        <v>132</v>
      </c>
      <c r="K99" s="6"/>
      <c r="L99" s="6"/>
      <c r="M99" s="48"/>
      <c r="N99" s="6"/>
      <c r="O99" s="7"/>
      <c r="P99" s="7"/>
      <c r="Q99" s="1"/>
      <c r="R99" s="1"/>
      <c r="S99" s="1"/>
      <c r="T99" s="1"/>
      <c r="U99" s="1"/>
      <c r="V99" s="1"/>
      <c r="W99" s="1"/>
      <c r="X99" s="1"/>
      <c r="Y99" s="1"/>
      <c r="Z99" s="1"/>
      <c r="AA99" s="1"/>
      <c r="AB99" s="1"/>
      <c r="AC99" s="1"/>
    </row>
    <row r="100">
      <c r="A100" s="1"/>
      <c r="B100" s="37"/>
      <c r="C100" s="38"/>
      <c r="D100" s="36"/>
      <c r="E100" s="43"/>
      <c r="F100" s="47" t="s">
        <v>76</v>
      </c>
      <c r="K100" s="6"/>
      <c r="L100" s="6"/>
      <c r="M100" s="48"/>
      <c r="N100" s="6"/>
      <c r="O100" s="7"/>
      <c r="P100" s="7"/>
      <c r="Q100" s="1"/>
      <c r="R100" s="1"/>
      <c r="S100" s="1"/>
      <c r="T100" s="1"/>
      <c r="U100" s="1"/>
      <c r="V100" s="1"/>
      <c r="W100" s="1"/>
      <c r="X100" s="1"/>
      <c r="Y100" s="1"/>
      <c r="Z100" s="1"/>
      <c r="AA100" s="1"/>
      <c r="AB100" s="1"/>
      <c r="AC100" s="1"/>
    </row>
    <row r="101">
      <c r="A101" s="1"/>
      <c r="B101" s="29"/>
      <c r="C101" s="30"/>
      <c r="D101" s="36"/>
      <c r="E101" s="31" t="s">
        <v>84</v>
      </c>
      <c r="F101" s="32" t="s">
        <v>133</v>
      </c>
      <c r="K101" s="6"/>
      <c r="L101" s="6"/>
      <c r="M101" s="48"/>
      <c r="N101" s="6"/>
      <c r="O101" s="7"/>
      <c r="P101" s="7"/>
      <c r="Q101" s="1"/>
      <c r="R101" s="1"/>
      <c r="S101" s="1"/>
      <c r="T101" s="1"/>
      <c r="U101" s="1"/>
      <c r="V101" s="1"/>
      <c r="W101" s="1"/>
      <c r="X101" s="1"/>
      <c r="Y101" s="1"/>
      <c r="Z101" s="1"/>
      <c r="AA101" s="1"/>
      <c r="AB101" s="1"/>
      <c r="AC101" s="1"/>
    </row>
    <row r="102">
      <c r="A102" s="1"/>
      <c r="B102" s="29"/>
      <c r="C102" s="30"/>
      <c r="D102" s="36"/>
      <c r="E102" s="31" t="s">
        <v>86</v>
      </c>
      <c r="F102" s="32" t="s">
        <v>134</v>
      </c>
      <c r="K102" s="6"/>
      <c r="L102" s="6"/>
      <c r="M102" s="48"/>
      <c r="N102" s="6"/>
      <c r="O102" s="7"/>
      <c r="P102" s="7"/>
      <c r="Q102" s="1"/>
      <c r="R102" s="1"/>
      <c r="S102" s="1"/>
      <c r="T102" s="1"/>
      <c r="U102" s="1"/>
      <c r="V102" s="1"/>
      <c r="W102" s="1"/>
      <c r="X102" s="1"/>
      <c r="Y102" s="1"/>
      <c r="Z102" s="1"/>
      <c r="AA102" s="1"/>
      <c r="AB102" s="1"/>
      <c r="AC102" s="1"/>
    </row>
    <row r="103">
      <c r="A103" s="1"/>
      <c r="B103" s="29"/>
      <c r="C103" s="30"/>
      <c r="D103" s="36"/>
      <c r="E103" s="31" t="s">
        <v>135</v>
      </c>
      <c r="F103" s="32" t="s">
        <v>136</v>
      </c>
      <c r="K103" s="6"/>
      <c r="L103" s="6"/>
      <c r="M103" s="48"/>
      <c r="N103" s="6"/>
      <c r="O103" s="7"/>
      <c r="P103" s="7"/>
      <c r="Q103" s="1"/>
      <c r="R103" s="1"/>
      <c r="S103" s="1"/>
      <c r="T103" s="1"/>
      <c r="U103" s="1"/>
      <c r="V103" s="1"/>
      <c r="W103" s="1"/>
      <c r="X103" s="1"/>
      <c r="Y103" s="1"/>
      <c r="Z103" s="1"/>
      <c r="AA103" s="1"/>
      <c r="AB103" s="1"/>
      <c r="AC103" s="1"/>
    </row>
    <row r="104">
      <c r="A104" s="1"/>
      <c r="B104" s="37"/>
      <c r="C104" s="38"/>
      <c r="D104" s="36"/>
      <c r="E104" s="43"/>
      <c r="F104" s="47" t="s">
        <v>83</v>
      </c>
      <c r="K104" s="6"/>
      <c r="L104" s="6"/>
      <c r="M104" s="48"/>
      <c r="N104" s="6"/>
      <c r="O104" s="7"/>
      <c r="P104" s="7"/>
      <c r="Q104" s="1"/>
      <c r="R104" s="1"/>
      <c r="S104" s="1"/>
      <c r="T104" s="1"/>
      <c r="U104" s="1"/>
      <c r="V104" s="1"/>
      <c r="W104" s="1"/>
      <c r="X104" s="1"/>
      <c r="Y104" s="1"/>
      <c r="Z104" s="1"/>
      <c r="AA104" s="1"/>
      <c r="AB104" s="1"/>
      <c r="AC104" s="1"/>
    </row>
    <row r="105">
      <c r="A105" s="1"/>
      <c r="B105" s="29"/>
      <c r="C105" s="30"/>
      <c r="D105" s="36"/>
      <c r="E105" s="31" t="s">
        <v>137</v>
      </c>
      <c r="F105" s="32" t="s">
        <v>138</v>
      </c>
      <c r="K105" s="6"/>
      <c r="L105" s="6"/>
      <c r="M105" s="48"/>
      <c r="N105" s="6"/>
      <c r="O105" s="7"/>
      <c r="P105" s="7"/>
      <c r="Q105" s="1"/>
      <c r="R105" s="1"/>
      <c r="S105" s="1"/>
      <c r="T105" s="1"/>
      <c r="U105" s="1"/>
      <c r="V105" s="1"/>
      <c r="W105" s="1"/>
      <c r="X105" s="1"/>
      <c r="Y105" s="1"/>
      <c r="Z105" s="1"/>
      <c r="AA105" s="1"/>
      <c r="AB105" s="1"/>
      <c r="AC105" s="1"/>
    </row>
    <row r="106">
      <c r="A106" s="1"/>
      <c r="B106" s="29"/>
      <c r="C106" s="30"/>
      <c r="D106" s="36"/>
      <c r="E106" s="31" t="s">
        <v>139</v>
      </c>
      <c r="F106" s="32" t="s">
        <v>140</v>
      </c>
      <c r="K106" s="6"/>
      <c r="L106" s="6"/>
      <c r="M106" s="48"/>
      <c r="N106" s="6"/>
      <c r="O106" s="7"/>
      <c r="P106" s="7"/>
      <c r="Q106" s="1"/>
      <c r="R106" s="1"/>
      <c r="S106" s="1"/>
      <c r="T106" s="1"/>
      <c r="U106" s="1"/>
      <c r="V106" s="1"/>
      <c r="W106" s="1"/>
      <c r="X106" s="1"/>
      <c r="Y106" s="1"/>
      <c r="Z106" s="1"/>
      <c r="AA106" s="1"/>
      <c r="AB106" s="1"/>
      <c r="AC106" s="1"/>
    </row>
    <row r="107">
      <c r="A107" s="1"/>
      <c r="B107" s="29"/>
      <c r="C107" s="30"/>
      <c r="D107" s="36"/>
      <c r="E107" s="31" t="s">
        <v>141</v>
      </c>
      <c r="F107" s="32" t="s">
        <v>142</v>
      </c>
      <c r="K107" s="6"/>
      <c r="L107" s="6"/>
      <c r="M107" s="48"/>
      <c r="N107" s="6"/>
      <c r="O107" s="7"/>
      <c r="P107" s="7"/>
      <c r="Q107" s="1"/>
      <c r="R107" s="1"/>
      <c r="S107" s="1"/>
      <c r="T107" s="1"/>
      <c r="U107" s="1"/>
      <c r="V107" s="1"/>
      <c r="W107" s="1"/>
      <c r="X107" s="1"/>
      <c r="Y107" s="1"/>
      <c r="Z107" s="1"/>
      <c r="AA107" s="1"/>
      <c r="AB107" s="1"/>
      <c r="AC107" s="1"/>
    </row>
    <row r="108">
      <c r="A108" s="1"/>
      <c r="B108" s="29"/>
      <c r="C108" s="30"/>
      <c r="D108" s="36"/>
      <c r="E108" s="31" t="s">
        <v>143</v>
      </c>
      <c r="F108" s="32" t="s">
        <v>144</v>
      </c>
      <c r="K108" s="6"/>
      <c r="L108" s="6"/>
      <c r="M108" s="48"/>
      <c r="N108" s="6"/>
      <c r="O108" s="7"/>
      <c r="P108" s="7"/>
      <c r="Q108" s="1"/>
      <c r="R108" s="1"/>
      <c r="S108" s="1"/>
      <c r="T108" s="1"/>
      <c r="U108" s="1"/>
      <c r="V108" s="1"/>
      <c r="W108" s="1"/>
      <c r="X108" s="1"/>
      <c r="Y108" s="1"/>
      <c r="Z108" s="1"/>
      <c r="AA108" s="1"/>
      <c r="AB108" s="1"/>
      <c r="AC108" s="1"/>
    </row>
    <row r="109">
      <c r="A109" s="1"/>
      <c r="B109" s="29"/>
      <c r="C109" s="30"/>
      <c r="D109" s="36"/>
      <c r="E109" s="31" t="s">
        <v>145</v>
      </c>
      <c r="F109" s="32" t="s">
        <v>146</v>
      </c>
      <c r="K109" s="6"/>
      <c r="L109" s="6"/>
      <c r="M109" s="48"/>
      <c r="N109" s="6"/>
      <c r="O109" s="7"/>
      <c r="P109" s="7"/>
      <c r="Q109" s="1"/>
      <c r="R109" s="1"/>
      <c r="S109" s="1"/>
      <c r="T109" s="1"/>
      <c r="U109" s="1"/>
      <c r="V109" s="1"/>
      <c r="W109" s="1"/>
      <c r="X109" s="1"/>
      <c r="Y109" s="1"/>
      <c r="Z109" s="1"/>
      <c r="AA109" s="1"/>
      <c r="AB109" s="1"/>
      <c r="AC109" s="1"/>
    </row>
    <row r="110">
      <c r="A110" s="1"/>
      <c r="B110" s="37"/>
      <c r="C110" s="38"/>
      <c r="D110" s="36"/>
      <c r="E110" s="43"/>
      <c r="F110" s="47" t="s">
        <v>147</v>
      </c>
      <c r="K110" s="6"/>
      <c r="L110" s="6"/>
      <c r="M110" s="48"/>
      <c r="N110" s="6"/>
      <c r="O110" s="7"/>
      <c r="P110" s="7"/>
      <c r="Q110" s="1"/>
      <c r="R110" s="1"/>
      <c r="S110" s="1"/>
      <c r="T110" s="1"/>
      <c r="U110" s="1"/>
      <c r="V110" s="1"/>
      <c r="W110" s="1"/>
      <c r="X110" s="1"/>
      <c r="Y110" s="1"/>
      <c r="Z110" s="1"/>
      <c r="AA110" s="1"/>
      <c r="AB110" s="1"/>
      <c r="AC110" s="1"/>
    </row>
    <row r="111">
      <c r="A111" s="1"/>
      <c r="B111" s="29"/>
      <c r="C111" s="30"/>
      <c r="D111" s="36"/>
      <c r="E111" s="31" t="s">
        <v>148</v>
      </c>
      <c r="F111" s="32" t="s">
        <v>149</v>
      </c>
      <c r="K111" s="6"/>
      <c r="L111" s="6"/>
      <c r="M111" s="48"/>
      <c r="N111" s="6"/>
      <c r="O111" s="7"/>
      <c r="P111" s="7"/>
      <c r="Q111" s="1"/>
      <c r="R111" s="1"/>
      <c r="S111" s="1"/>
      <c r="T111" s="1"/>
      <c r="U111" s="1"/>
      <c r="V111" s="1"/>
      <c r="W111" s="1"/>
      <c r="X111" s="1"/>
      <c r="Y111" s="1"/>
      <c r="Z111" s="1"/>
      <c r="AA111" s="1"/>
      <c r="AB111" s="1"/>
      <c r="AC111" s="1"/>
    </row>
    <row r="112">
      <c r="A112" s="1"/>
      <c r="B112" s="29"/>
      <c r="C112" s="30"/>
      <c r="D112" s="36"/>
      <c r="E112" s="31" t="s">
        <v>150</v>
      </c>
      <c r="F112" s="32" t="s">
        <v>151</v>
      </c>
      <c r="K112" s="6"/>
      <c r="L112" s="6"/>
      <c r="M112" s="48"/>
      <c r="N112" s="6"/>
      <c r="O112" s="7"/>
      <c r="P112" s="7"/>
      <c r="Q112" s="1"/>
      <c r="R112" s="1"/>
      <c r="S112" s="1"/>
      <c r="T112" s="1"/>
      <c r="U112" s="1"/>
      <c r="V112" s="1"/>
      <c r="W112" s="1"/>
      <c r="X112" s="1"/>
      <c r="Y112" s="1"/>
      <c r="Z112" s="1"/>
      <c r="AA112" s="1"/>
      <c r="AB112" s="1"/>
      <c r="AC112" s="1"/>
    </row>
    <row r="113">
      <c r="A113" s="1"/>
      <c r="B113" s="37"/>
      <c r="C113" s="38"/>
      <c r="D113" s="36"/>
      <c r="E113" s="43"/>
      <c r="F113" s="47" t="s">
        <v>92</v>
      </c>
      <c r="K113" s="6"/>
      <c r="L113" s="6"/>
      <c r="M113" s="48"/>
      <c r="N113" s="6"/>
      <c r="O113" s="7"/>
      <c r="P113" s="7"/>
      <c r="Q113" s="1"/>
      <c r="R113" s="1"/>
      <c r="S113" s="1"/>
      <c r="T113" s="1"/>
      <c r="U113" s="1"/>
      <c r="V113" s="1"/>
      <c r="W113" s="1"/>
      <c r="X113" s="1"/>
      <c r="Y113" s="1"/>
      <c r="Z113" s="1"/>
      <c r="AA113" s="1"/>
      <c r="AB113" s="1"/>
      <c r="AC113" s="1"/>
    </row>
    <row r="114">
      <c r="A114" s="1"/>
      <c r="B114" s="29"/>
      <c r="C114" s="30"/>
      <c r="D114" s="36"/>
      <c r="E114" s="31">
        <v>10.0</v>
      </c>
      <c r="F114" s="32" t="s">
        <v>152</v>
      </c>
      <c r="K114" s="6"/>
      <c r="L114" s="6"/>
      <c r="M114" s="48"/>
      <c r="N114" s="6"/>
      <c r="O114" s="7"/>
      <c r="P114" s="7"/>
      <c r="Q114" s="1"/>
      <c r="R114" s="1"/>
      <c r="S114" s="1"/>
      <c r="T114" s="1"/>
      <c r="U114" s="1"/>
      <c r="V114" s="1"/>
      <c r="W114" s="1"/>
      <c r="X114" s="1"/>
      <c r="Y114" s="1"/>
      <c r="Z114" s="1"/>
      <c r="AA114" s="1"/>
      <c r="AB114" s="1"/>
      <c r="AC114" s="1"/>
    </row>
    <row r="115">
      <c r="A115" s="1"/>
      <c r="B115" s="29"/>
      <c r="C115" s="30"/>
      <c r="D115" s="36"/>
      <c r="E115" s="31">
        <v>11.0</v>
      </c>
      <c r="F115" s="32" t="s">
        <v>153</v>
      </c>
      <c r="K115" s="6"/>
      <c r="L115" s="6"/>
      <c r="M115" s="48"/>
      <c r="N115" s="6"/>
      <c r="O115" s="7"/>
      <c r="P115" s="7"/>
      <c r="Q115" s="1"/>
      <c r="R115" s="1"/>
      <c r="S115" s="1"/>
      <c r="T115" s="1"/>
      <c r="U115" s="1"/>
      <c r="V115" s="1"/>
      <c r="W115" s="1"/>
      <c r="X115" s="1"/>
      <c r="Y115" s="1"/>
      <c r="Z115" s="1"/>
      <c r="AA115" s="1"/>
      <c r="AB115" s="1"/>
      <c r="AC115" s="1"/>
    </row>
    <row r="116">
      <c r="A116" s="1"/>
      <c r="B116" s="55"/>
      <c r="C116" s="42"/>
      <c r="D116" s="36"/>
      <c r="E116" s="31">
        <v>12.0</v>
      </c>
      <c r="F116" s="32" t="s">
        <v>154</v>
      </c>
      <c r="K116" s="6"/>
      <c r="L116" s="6"/>
      <c r="M116" s="48"/>
      <c r="N116" s="6"/>
      <c r="O116" s="7"/>
      <c r="P116" s="7"/>
      <c r="Q116" s="1"/>
      <c r="R116" s="1"/>
      <c r="S116" s="1"/>
      <c r="T116" s="1"/>
      <c r="U116" s="1"/>
      <c r="V116" s="1"/>
      <c r="W116" s="1"/>
      <c r="X116" s="1"/>
      <c r="Y116" s="1"/>
      <c r="Z116" s="1"/>
      <c r="AA116" s="1"/>
      <c r="AB116" s="1"/>
      <c r="AC116" s="1"/>
    </row>
    <row r="117">
      <c r="A117" s="1"/>
      <c r="B117" s="37"/>
      <c r="C117" s="30"/>
      <c r="D117" s="36"/>
      <c r="E117" s="43"/>
      <c r="F117" s="32" t="s">
        <v>44</v>
      </c>
      <c r="K117" s="6"/>
      <c r="L117" s="6"/>
      <c r="M117" s="48"/>
      <c r="N117" s="6"/>
      <c r="O117" s="7"/>
      <c r="P117" s="7"/>
      <c r="Q117" s="1"/>
      <c r="R117" s="1"/>
      <c r="S117" s="1"/>
      <c r="T117" s="1"/>
      <c r="U117" s="1"/>
      <c r="V117" s="1"/>
      <c r="W117" s="1"/>
      <c r="X117" s="1"/>
      <c r="Y117" s="1"/>
      <c r="Z117" s="1"/>
      <c r="AA117" s="1"/>
      <c r="AB117" s="1"/>
      <c r="AC117" s="1"/>
    </row>
    <row r="118">
      <c r="A118" s="1"/>
      <c r="B118" s="37"/>
      <c r="C118" s="38"/>
      <c r="D118" s="36"/>
      <c r="E118" s="43"/>
      <c r="F118" s="32"/>
      <c r="K118" s="6"/>
      <c r="L118" s="6"/>
      <c r="M118" s="48"/>
      <c r="N118" s="6"/>
      <c r="O118" s="7"/>
      <c r="P118" s="7"/>
      <c r="Q118" s="1"/>
      <c r="R118" s="1"/>
      <c r="S118" s="1"/>
      <c r="T118" s="1"/>
      <c r="U118" s="1"/>
      <c r="V118" s="1"/>
      <c r="W118" s="1"/>
      <c r="X118" s="1"/>
      <c r="Y118" s="1"/>
      <c r="Z118" s="1"/>
      <c r="AA118" s="1"/>
      <c r="AB118" s="1"/>
      <c r="AC118" s="1"/>
    </row>
    <row r="119">
      <c r="A119" s="1"/>
      <c r="B119" s="37"/>
      <c r="C119" s="38"/>
      <c r="D119" s="36"/>
      <c r="E119" s="24" t="s">
        <v>155</v>
      </c>
      <c r="G119" s="25" t="str">
        <f>HYPERLINK("http://www.scouting.org/scoutsource/BoyScouts/AdvancementandAwards/firstclass.aspx","BSA requirement page")</f>
        <v>BSA requirement page</v>
      </c>
      <c r="H119" s="32"/>
      <c r="I119" s="32"/>
      <c r="J119" s="32"/>
      <c r="K119" s="6"/>
      <c r="L119" s="6"/>
      <c r="M119" s="48"/>
      <c r="N119" s="6"/>
      <c r="O119" s="7"/>
      <c r="P119" s="7"/>
      <c r="Q119" s="1"/>
      <c r="R119" s="1"/>
      <c r="S119" s="1"/>
      <c r="T119" s="1"/>
      <c r="U119" s="1"/>
      <c r="V119" s="1"/>
      <c r="W119" s="1"/>
      <c r="X119" s="1"/>
      <c r="Y119" s="1"/>
      <c r="Z119" s="1"/>
      <c r="AA119" s="1"/>
      <c r="AB119" s="1"/>
      <c r="AC119" s="1"/>
    </row>
    <row r="120">
      <c r="A120" s="1"/>
      <c r="B120" s="37"/>
      <c r="C120" s="38"/>
      <c r="D120" s="36"/>
      <c r="E120" s="43"/>
      <c r="F120" s="47" t="s">
        <v>47</v>
      </c>
      <c r="K120" s="6"/>
      <c r="L120" s="6"/>
      <c r="M120" s="48"/>
      <c r="N120" s="6"/>
      <c r="O120" s="7"/>
      <c r="P120" s="7"/>
      <c r="Q120" s="1"/>
      <c r="R120" s="1"/>
      <c r="S120" s="1"/>
      <c r="T120" s="1"/>
      <c r="U120" s="1"/>
      <c r="V120" s="1"/>
      <c r="W120" s="1"/>
      <c r="X120" s="1"/>
      <c r="Y120" s="1"/>
      <c r="Z120" s="1"/>
      <c r="AA120" s="1"/>
      <c r="AB120" s="1"/>
      <c r="AC120" s="1"/>
    </row>
    <row r="121">
      <c r="A121" s="1"/>
      <c r="B121" s="29"/>
      <c r="C121" s="30"/>
      <c r="D121" s="36"/>
      <c r="E121" s="31" t="s">
        <v>11</v>
      </c>
      <c r="F121" s="32" t="s">
        <v>156</v>
      </c>
      <c r="K121" s="6"/>
      <c r="L121" s="6"/>
      <c r="M121" s="48"/>
      <c r="N121" s="6"/>
      <c r="O121" s="7"/>
      <c r="P121" s="7"/>
      <c r="Q121" s="1"/>
      <c r="R121" s="1"/>
      <c r="S121" s="1"/>
      <c r="T121" s="1"/>
      <c r="U121" s="1"/>
      <c r="V121" s="1"/>
      <c r="W121" s="1"/>
      <c r="X121" s="1"/>
      <c r="Y121" s="1"/>
      <c r="Z121" s="1"/>
      <c r="AA121" s="1"/>
      <c r="AB121" s="1"/>
      <c r="AC121" s="1"/>
    </row>
    <row r="122">
      <c r="A122" s="1"/>
      <c r="B122" s="29"/>
      <c r="C122" s="30"/>
      <c r="D122" s="36"/>
      <c r="E122" s="31" t="s">
        <v>13</v>
      </c>
      <c r="F122" s="32" t="s">
        <v>157</v>
      </c>
      <c r="K122" s="6"/>
      <c r="L122" s="6"/>
      <c r="M122" s="48"/>
      <c r="N122" s="6"/>
      <c r="O122" s="7"/>
      <c r="P122" s="7"/>
      <c r="Q122" s="1"/>
      <c r="R122" s="1"/>
      <c r="S122" s="1"/>
      <c r="T122" s="1"/>
      <c r="U122" s="1"/>
      <c r="V122" s="1"/>
      <c r="W122" s="1"/>
      <c r="X122" s="1"/>
      <c r="Y122" s="1"/>
      <c r="Z122" s="1"/>
      <c r="AA122" s="1"/>
      <c r="AB122" s="1"/>
      <c r="AC122" s="1"/>
    </row>
    <row r="123">
      <c r="A123" s="1"/>
      <c r="B123" s="37"/>
      <c r="C123" s="38"/>
      <c r="D123" s="36"/>
      <c r="E123" s="43"/>
      <c r="F123" s="47" t="s">
        <v>51</v>
      </c>
      <c r="K123" s="6"/>
      <c r="L123" s="6"/>
      <c r="M123" s="48"/>
      <c r="N123" s="6"/>
      <c r="O123" s="7"/>
      <c r="P123" s="7"/>
      <c r="Q123" s="1"/>
      <c r="R123" s="1"/>
      <c r="S123" s="1"/>
      <c r="T123" s="1"/>
      <c r="U123" s="1"/>
      <c r="V123" s="1"/>
      <c r="W123" s="1"/>
      <c r="X123" s="1"/>
      <c r="Y123" s="1"/>
      <c r="Z123" s="1"/>
      <c r="AA123" s="1"/>
      <c r="AB123" s="1"/>
      <c r="AC123" s="1"/>
    </row>
    <row r="124">
      <c r="A124" s="1"/>
      <c r="B124" s="29"/>
      <c r="C124" s="30"/>
      <c r="D124" s="36"/>
      <c r="E124" s="31" t="s">
        <v>24</v>
      </c>
      <c r="F124" s="32" t="s">
        <v>158</v>
      </c>
      <c r="K124" s="6"/>
      <c r="L124" s="6"/>
      <c r="M124" s="48"/>
      <c r="N124" s="6"/>
      <c r="O124" s="7"/>
      <c r="P124" s="7"/>
      <c r="Q124" s="1"/>
      <c r="R124" s="1"/>
      <c r="S124" s="1"/>
      <c r="T124" s="1"/>
      <c r="U124" s="1"/>
      <c r="V124" s="1"/>
      <c r="W124" s="1"/>
      <c r="X124" s="1"/>
      <c r="Y124" s="1"/>
      <c r="Z124" s="1"/>
      <c r="AA124" s="1"/>
      <c r="AB124" s="1"/>
      <c r="AC124" s="1"/>
    </row>
    <row r="125">
      <c r="A125" s="1"/>
      <c r="B125" s="29"/>
      <c r="C125" s="30"/>
      <c r="D125" s="36"/>
      <c r="E125" s="31" t="s">
        <v>26</v>
      </c>
      <c r="F125" s="32" t="s">
        <v>159</v>
      </c>
      <c r="K125" s="6"/>
      <c r="L125" s="6"/>
      <c r="M125" s="48"/>
      <c r="N125" s="6"/>
      <c r="O125" s="7"/>
      <c r="P125" s="7"/>
      <c r="Q125" s="1"/>
      <c r="R125" s="1"/>
      <c r="S125" s="1"/>
      <c r="T125" s="1"/>
      <c r="U125" s="1"/>
      <c r="V125" s="1"/>
      <c r="W125" s="1"/>
      <c r="X125" s="1"/>
      <c r="Y125" s="1"/>
      <c r="Z125" s="1"/>
      <c r="AA125" s="1"/>
      <c r="AB125" s="1"/>
      <c r="AC125" s="1"/>
    </row>
    <row r="126">
      <c r="A126" s="1"/>
      <c r="B126" s="29"/>
      <c r="C126" s="30"/>
      <c r="D126" s="36"/>
      <c r="E126" s="31" t="s">
        <v>28</v>
      </c>
      <c r="F126" s="32" t="s">
        <v>160</v>
      </c>
      <c r="K126" s="6"/>
      <c r="L126" s="6"/>
      <c r="M126" s="48"/>
      <c r="N126" s="6"/>
      <c r="O126" s="7"/>
      <c r="P126" s="7"/>
      <c r="Q126" s="1"/>
      <c r="R126" s="1"/>
      <c r="S126" s="1"/>
      <c r="T126" s="1"/>
      <c r="U126" s="1"/>
      <c r="V126" s="1"/>
      <c r="W126" s="1"/>
      <c r="X126" s="1"/>
      <c r="Y126" s="1"/>
      <c r="Z126" s="1"/>
      <c r="AA126" s="1"/>
      <c r="AB126" s="1"/>
      <c r="AC126" s="1"/>
    </row>
    <row r="127">
      <c r="A127" s="1"/>
      <c r="B127" s="29"/>
      <c r="C127" s="30"/>
      <c r="D127" s="36"/>
      <c r="E127" s="31" t="s">
        <v>30</v>
      </c>
      <c r="F127" s="32" t="s">
        <v>161</v>
      </c>
      <c r="K127" s="6"/>
      <c r="L127" s="6"/>
      <c r="M127" s="48"/>
      <c r="N127" s="6"/>
      <c r="O127" s="7"/>
      <c r="P127" s="7"/>
      <c r="Q127" s="1"/>
      <c r="R127" s="1"/>
      <c r="S127" s="1"/>
      <c r="T127" s="1"/>
      <c r="U127" s="1"/>
      <c r="V127" s="1"/>
      <c r="W127" s="1"/>
      <c r="X127" s="1"/>
      <c r="Y127" s="1"/>
      <c r="Z127" s="1"/>
      <c r="AA127" s="1"/>
      <c r="AB127" s="1"/>
      <c r="AC127" s="1"/>
    </row>
    <row r="128">
      <c r="A128" s="1"/>
      <c r="B128" s="29"/>
      <c r="C128" s="30"/>
      <c r="D128" s="36"/>
      <c r="E128" s="31" t="s">
        <v>105</v>
      </c>
      <c r="F128" s="32" t="s">
        <v>162</v>
      </c>
      <c r="K128" s="6"/>
      <c r="L128" s="6"/>
      <c r="M128" s="48"/>
      <c r="N128" s="6"/>
      <c r="O128" s="7"/>
      <c r="P128" s="7"/>
      <c r="Q128" s="1"/>
      <c r="R128" s="1"/>
      <c r="S128" s="1"/>
      <c r="T128" s="1"/>
      <c r="U128" s="1"/>
      <c r="V128" s="1"/>
      <c r="W128" s="1"/>
      <c r="X128" s="1"/>
      <c r="Y128" s="1"/>
      <c r="Z128" s="1"/>
      <c r="AA128" s="1"/>
      <c r="AB128" s="1"/>
      <c r="AC128" s="1"/>
    </row>
    <row r="129">
      <c r="A129" s="1"/>
      <c r="B129" s="37"/>
      <c r="C129" s="38"/>
      <c r="D129" s="36"/>
      <c r="E129" s="43"/>
      <c r="F129" s="47" t="s">
        <v>55</v>
      </c>
      <c r="K129" s="6"/>
      <c r="L129" s="6"/>
      <c r="M129" s="48"/>
      <c r="N129" s="6"/>
      <c r="O129" s="7"/>
      <c r="P129" s="7"/>
      <c r="Q129" s="1"/>
      <c r="R129" s="1"/>
      <c r="S129" s="1"/>
      <c r="T129" s="1"/>
      <c r="U129" s="1"/>
      <c r="V129" s="1"/>
      <c r="W129" s="1"/>
      <c r="X129" s="1"/>
      <c r="Y129" s="1"/>
      <c r="Z129" s="1"/>
      <c r="AA129" s="1"/>
      <c r="AB129" s="1"/>
      <c r="AC129" s="1"/>
    </row>
    <row r="130">
      <c r="A130" s="1"/>
      <c r="B130" s="29"/>
      <c r="C130" s="30"/>
      <c r="D130" s="36"/>
      <c r="E130" s="31" t="s">
        <v>32</v>
      </c>
      <c r="F130" s="32" t="s">
        <v>163</v>
      </c>
      <c r="K130" s="6"/>
      <c r="L130" s="6"/>
      <c r="M130" s="48"/>
      <c r="N130" s="6"/>
      <c r="O130" s="7"/>
      <c r="P130" s="7"/>
      <c r="Q130" s="1"/>
      <c r="R130" s="1"/>
      <c r="S130" s="1"/>
      <c r="T130" s="1"/>
      <c r="U130" s="1"/>
      <c r="V130" s="1"/>
      <c r="W130" s="1"/>
      <c r="X130" s="1"/>
      <c r="Y130" s="1"/>
      <c r="Z130" s="1"/>
      <c r="AA130" s="1"/>
      <c r="AB130" s="1"/>
      <c r="AC130" s="1"/>
    </row>
    <row r="131">
      <c r="A131" s="1"/>
      <c r="B131" s="29"/>
      <c r="C131" s="30"/>
      <c r="D131" s="36"/>
      <c r="E131" s="31" t="s">
        <v>34</v>
      </c>
      <c r="F131" s="32" t="s">
        <v>164</v>
      </c>
      <c r="K131" s="6"/>
      <c r="L131" s="6"/>
      <c r="M131" s="48"/>
      <c r="N131" s="6"/>
      <c r="O131" s="7"/>
      <c r="P131" s="7"/>
      <c r="Q131" s="1"/>
      <c r="R131" s="1"/>
      <c r="S131" s="1"/>
      <c r="T131" s="1"/>
      <c r="U131" s="1"/>
      <c r="V131" s="1"/>
      <c r="W131" s="1"/>
      <c r="X131" s="1"/>
      <c r="Y131" s="1"/>
      <c r="Z131" s="1"/>
      <c r="AA131" s="1"/>
      <c r="AB131" s="1"/>
      <c r="AC131" s="1"/>
    </row>
    <row r="132">
      <c r="A132" s="1"/>
      <c r="B132" s="29"/>
      <c r="C132" s="30"/>
      <c r="D132" s="36"/>
      <c r="E132" s="31" t="s">
        <v>58</v>
      </c>
      <c r="F132" s="32" t="s">
        <v>165</v>
      </c>
      <c r="K132" s="6"/>
      <c r="L132" s="6"/>
      <c r="M132" s="48"/>
      <c r="N132" s="6"/>
      <c r="O132" s="7"/>
      <c r="P132" s="7"/>
      <c r="Q132" s="1"/>
      <c r="R132" s="1"/>
      <c r="S132" s="1"/>
      <c r="T132" s="1"/>
      <c r="U132" s="1"/>
      <c r="V132" s="1"/>
      <c r="W132" s="1"/>
      <c r="X132" s="1"/>
      <c r="Y132" s="1"/>
      <c r="Z132" s="1"/>
      <c r="AA132" s="1"/>
      <c r="AB132" s="1"/>
      <c r="AC132" s="1"/>
    </row>
    <row r="133">
      <c r="A133" s="1"/>
      <c r="B133" s="29"/>
      <c r="C133" s="30"/>
      <c r="D133" s="36"/>
      <c r="E133" s="31" t="s">
        <v>60</v>
      </c>
      <c r="F133" s="32" t="s">
        <v>166</v>
      </c>
      <c r="K133" s="6"/>
      <c r="L133" s="6"/>
      <c r="M133" s="48"/>
      <c r="N133" s="6"/>
      <c r="O133" s="7"/>
      <c r="P133" s="7"/>
      <c r="Q133" s="1"/>
      <c r="R133" s="1"/>
      <c r="S133" s="1"/>
      <c r="T133" s="1"/>
      <c r="U133" s="1"/>
      <c r="V133" s="1"/>
      <c r="W133" s="1"/>
      <c r="X133" s="1"/>
      <c r="Y133" s="1"/>
      <c r="Z133" s="1"/>
      <c r="AA133" s="1"/>
      <c r="AB133" s="1"/>
      <c r="AC133" s="1"/>
    </row>
    <row r="134">
      <c r="A134" s="1"/>
      <c r="B134" s="37"/>
      <c r="C134" s="38"/>
      <c r="D134" s="36"/>
      <c r="E134" s="43"/>
      <c r="F134" s="47" t="s">
        <v>111</v>
      </c>
      <c r="K134" s="6"/>
      <c r="L134" s="6"/>
      <c r="M134" s="48"/>
      <c r="N134" s="6"/>
      <c r="O134" s="7"/>
      <c r="P134" s="7"/>
      <c r="Q134" s="1"/>
      <c r="R134" s="1"/>
      <c r="S134" s="1"/>
      <c r="T134" s="1"/>
      <c r="U134" s="1"/>
      <c r="V134" s="1"/>
      <c r="W134" s="1"/>
      <c r="X134" s="1"/>
      <c r="Y134" s="1"/>
      <c r="Z134" s="1"/>
      <c r="AA134" s="1"/>
      <c r="AB134" s="1"/>
      <c r="AC134" s="1"/>
    </row>
    <row r="135">
      <c r="A135" s="1"/>
      <c r="B135" s="29"/>
      <c r="C135" s="30"/>
      <c r="D135" s="36"/>
      <c r="E135" s="31" t="s">
        <v>36</v>
      </c>
      <c r="F135" s="32" t="s">
        <v>167</v>
      </c>
      <c r="K135" s="6"/>
      <c r="L135" s="6"/>
      <c r="M135" s="48"/>
      <c r="N135" s="6"/>
      <c r="O135" s="7"/>
      <c r="P135" s="7"/>
      <c r="Q135" s="1"/>
      <c r="R135" s="1"/>
      <c r="S135" s="1"/>
      <c r="T135" s="1"/>
      <c r="U135" s="1"/>
      <c r="V135" s="1"/>
      <c r="W135" s="1"/>
      <c r="X135" s="1"/>
      <c r="Y135" s="1"/>
      <c r="Z135" s="1"/>
      <c r="AA135" s="1"/>
      <c r="AB135" s="1"/>
      <c r="AC135" s="1"/>
    </row>
    <row r="136">
      <c r="A136" s="1"/>
      <c r="B136" s="29"/>
      <c r="C136" s="30"/>
      <c r="D136" s="36"/>
      <c r="E136" s="31" t="s">
        <v>38</v>
      </c>
      <c r="F136" s="32" t="s">
        <v>168</v>
      </c>
      <c r="K136" s="6"/>
      <c r="L136" s="6"/>
      <c r="M136" s="48"/>
      <c r="N136" s="6"/>
      <c r="O136" s="7"/>
      <c r="P136" s="7"/>
      <c r="Q136" s="1"/>
      <c r="R136" s="1"/>
      <c r="S136" s="1"/>
      <c r="T136" s="1"/>
      <c r="U136" s="1"/>
      <c r="V136" s="1"/>
      <c r="W136" s="1"/>
      <c r="X136" s="1"/>
      <c r="Y136" s="1"/>
      <c r="Z136" s="1"/>
      <c r="AA136" s="1"/>
      <c r="AB136" s="1"/>
      <c r="AC136" s="1"/>
    </row>
    <row r="137">
      <c r="A137" s="1"/>
      <c r="B137" s="37"/>
      <c r="C137" s="38"/>
      <c r="D137" s="36"/>
      <c r="E137" s="43"/>
      <c r="F137" s="47" t="s">
        <v>117</v>
      </c>
      <c r="K137" s="6"/>
      <c r="L137" s="6"/>
      <c r="M137" s="48"/>
      <c r="N137" s="6"/>
      <c r="O137" s="7"/>
      <c r="P137" s="7"/>
      <c r="Q137" s="1"/>
      <c r="R137" s="1"/>
      <c r="S137" s="1"/>
      <c r="T137" s="1"/>
      <c r="U137" s="1"/>
      <c r="V137" s="1"/>
      <c r="W137" s="1"/>
      <c r="X137" s="1"/>
      <c r="Y137" s="1"/>
      <c r="Z137" s="1"/>
      <c r="AA137" s="1"/>
      <c r="AB137" s="1"/>
      <c r="AC137" s="1"/>
    </row>
    <row r="138">
      <c r="A138" s="1"/>
      <c r="B138" s="29"/>
      <c r="C138" s="30"/>
      <c r="D138" s="36"/>
      <c r="E138" s="31" t="s">
        <v>70</v>
      </c>
      <c r="F138" s="32" t="s">
        <v>169</v>
      </c>
      <c r="K138" s="6"/>
      <c r="L138" s="6"/>
      <c r="M138" s="48"/>
      <c r="N138" s="6"/>
      <c r="O138" s="7"/>
      <c r="P138" s="7"/>
      <c r="Q138" s="1"/>
      <c r="R138" s="1"/>
      <c r="S138" s="1"/>
      <c r="T138" s="1"/>
      <c r="U138" s="1"/>
      <c r="V138" s="1"/>
      <c r="W138" s="1"/>
      <c r="X138" s="1"/>
      <c r="Y138" s="1"/>
      <c r="Z138" s="1"/>
      <c r="AA138" s="1"/>
      <c r="AB138" s="1"/>
      <c r="AC138" s="1"/>
    </row>
    <row r="139">
      <c r="A139" s="1"/>
      <c r="B139" s="29"/>
      <c r="C139" s="30"/>
      <c r="D139" s="36"/>
      <c r="E139" s="31" t="s">
        <v>72</v>
      </c>
      <c r="F139" s="32" t="s">
        <v>170</v>
      </c>
      <c r="K139" s="6"/>
      <c r="L139" s="6"/>
      <c r="M139" s="48"/>
      <c r="N139" s="6"/>
      <c r="O139" s="7"/>
      <c r="P139" s="7"/>
      <c r="Q139" s="1"/>
      <c r="R139" s="1"/>
      <c r="S139" s="1"/>
      <c r="T139" s="1"/>
      <c r="U139" s="1"/>
      <c r="V139" s="1"/>
      <c r="W139" s="1"/>
      <c r="X139" s="1"/>
      <c r="Y139" s="1"/>
      <c r="Z139" s="1"/>
      <c r="AA139" s="1"/>
      <c r="AB139" s="1"/>
      <c r="AC139" s="1"/>
    </row>
    <row r="140">
      <c r="A140" s="1"/>
      <c r="B140" s="29"/>
      <c r="C140" s="30"/>
      <c r="D140" s="36"/>
      <c r="E140" s="31" t="s">
        <v>74</v>
      </c>
      <c r="F140" s="32" t="s">
        <v>171</v>
      </c>
      <c r="K140" s="6"/>
      <c r="L140" s="6"/>
      <c r="M140" s="48"/>
      <c r="N140" s="6"/>
      <c r="O140" s="7"/>
      <c r="P140" s="7"/>
      <c r="Q140" s="1"/>
      <c r="R140" s="1"/>
      <c r="S140" s="1"/>
      <c r="T140" s="1"/>
      <c r="U140" s="1"/>
      <c r="V140" s="1"/>
      <c r="W140" s="1"/>
      <c r="X140" s="1"/>
      <c r="Y140" s="1"/>
      <c r="Z140" s="1"/>
      <c r="AA140" s="1"/>
      <c r="AB140" s="1"/>
      <c r="AC140" s="1"/>
    </row>
    <row r="141">
      <c r="A141" s="1"/>
      <c r="B141" s="29"/>
      <c r="C141" s="30"/>
      <c r="D141" s="36"/>
      <c r="E141" s="31" t="s">
        <v>123</v>
      </c>
      <c r="F141" s="32" t="s">
        <v>172</v>
      </c>
      <c r="K141" s="6"/>
      <c r="L141" s="6"/>
      <c r="M141" s="48"/>
      <c r="N141" s="6"/>
      <c r="O141" s="7"/>
      <c r="P141" s="7"/>
      <c r="Q141" s="1"/>
      <c r="R141" s="1"/>
      <c r="S141" s="1"/>
      <c r="T141" s="1"/>
      <c r="U141" s="1"/>
      <c r="V141" s="1"/>
      <c r="W141" s="1"/>
      <c r="X141" s="1"/>
      <c r="Y141" s="1"/>
      <c r="Z141" s="1"/>
      <c r="AA141" s="1"/>
      <c r="AB141" s="1"/>
      <c r="AC141" s="1"/>
    </row>
    <row r="142">
      <c r="A142" s="1"/>
      <c r="B142" s="37"/>
      <c r="C142" s="38"/>
      <c r="D142" s="36"/>
      <c r="E142" s="43"/>
      <c r="F142" s="47" t="s">
        <v>119</v>
      </c>
      <c r="K142" s="6"/>
      <c r="L142" s="6"/>
      <c r="M142" s="48"/>
      <c r="N142" s="6"/>
      <c r="O142" s="7"/>
      <c r="P142" s="7"/>
      <c r="Q142" s="1"/>
      <c r="R142" s="1"/>
      <c r="S142" s="1"/>
      <c r="T142" s="1"/>
      <c r="U142" s="1"/>
      <c r="V142" s="1"/>
      <c r="W142" s="1"/>
      <c r="X142" s="1"/>
      <c r="Y142" s="1"/>
      <c r="Z142" s="1"/>
      <c r="AA142" s="1"/>
      <c r="AB142" s="1"/>
      <c r="AC142" s="1"/>
    </row>
    <row r="143">
      <c r="A143" s="1"/>
      <c r="B143" s="29"/>
      <c r="C143" s="30"/>
      <c r="D143" s="36"/>
      <c r="E143" s="31" t="s">
        <v>77</v>
      </c>
      <c r="F143" s="32" t="s">
        <v>173</v>
      </c>
      <c r="J143" s="58" t="str">
        <f>HYPERLINK("http://www.scouting.org/scoutsource/BoyScouts/AdvancementandAwards/MeritBadges/mb-SWIM.aspx","swimming MB req #2")</f>
        <v>swimming MB req #2</v>
      </c>
      <c r="K143" s="6"/>
      <c r="L143" s="6"/>
      <c r="M143" s="48"/>
      <c r="N143" s="6"/>
      <c r="O143" s="7"/>
      <c r="P143" s="7"/>
      <c r="Q143" s="1"/>
      <c r="R143" s="1"/>
      <c r="S143" s="1"/>
      <c r="T143" s="1"/>
      <c r="U143" s="1"/>
      <c r="V143" s="1"/>
      <c r="W143" s="1"/>
      <c r="X143" s="1"/>
      <c r="Y143" s="1"/>
      <c r="Z143" s="1"/>
      <c r="AA143" s="1"/>
      <c r="AB143" s="1"/>
      <c r="AC143" s="1"/>
    </row>
    <row r="144">
      <c r="A144" s="1"/>
      <c r="B144" s="37"/>
      <c r="C144" s="38"/>
      <c r="D144" s="36"/>
      <c r="E144" s="31"/>
      <c r="F144" s="32" t="s">
        <v>174</v>
      </c>
      <c r="K144" s="6"/>
      <c r="L144" s="6"/>
      <c r="M144" s="48"/>
      <c r="N144" s="6"/>
      <c r="O144" s="7"/>
      <c r="P144" s="7"/>
      <c r="Q144" s="1"/>
      <c r="R144" s="1"/>
      <c r="S144" s="1"/>
      <c r="T144" s="1"/>
      <c r="U144" s="1"/>
      <c r="V144" s="1"/>
      <c r="W144" s="1"/>
      <c r="X144" s="1"/>
      <c r="Y144" s="1"/>
      <c r="Z144" s="1"/>
      <c r="AA144" s="1"/>
      <c r="AB144" s="1"/>
      <c r="AC144" s="1"/>
    </row>
    <row r="145">
      <c r="A145" s="1"/>
      <c r="B145" s="29"/>
      <c r="C145" s="30"/>
      <c r="D145" s="36"/>
      <c r="E145" s="31" t="s">
        <v>79</v>
      </c>
      <c r="F145" s="32" t="s">
        <v>175</v>
      </c>
      <c r="K145" s="6"/>
      <c r="L145" s="6"/>
      <c r="M145" s="48"/>
      <c r="N145" s="6"/>
      <c r="O145" s="7"/>
      <c r="P145" s="7"/>
      <c r="Q145" s="1"/>
      <c r="R145" s="1"/>
      <c r="S145" s="1"/>
      <c r="T145" s="1"/>
      <c r="U145" s="1"/>
      <c r="V145" s="1"/>
      <c r="W145" s="1"/>
      <c r="X145" s="1"/>
      <c r="Y145" s="1"/>
      <c r="Z145" s="1"/>
      <c r="AA145" s="1"/>
      <c r="AB145" s="1"/>
      <c r="AC145" s="1"/>
    </row>
    <row r="146">
      <c r="A146" s="1"/>
      <c r="B146" s="29"/>
      <c r="C146" s="30"/>
      <c r="D146" s="36"/>
      <c r="E146" s="31" t="s">
        <v>81</v>
      </c>
      <c r="F146" s="32" t="s">
        <v>176</v>
      </c>
      <c r="K146" s="6"/>
      <c r="L146" s="6"/>
      <c r="M146" s="48"/>
      <c r="N146" s="6"/>
      <c r="O146" s="7"/>
      <c r="P146" s="7"/>
      <c r="Q146" s="1"/>
      <c r="R146" s="1"/>
      <c r="S146" s="1"/>
      <c r="T146" s="1"/>
      <c r="U146" s="1"/>
      <c r="V146" s="1"/>
      <c r="W146" s="1"/>
      <c r="X146" s="1"/>
      <c r="Y146" s="1"/>
      <c r="Z146" s="1"/>
      <c r="AA146" s="1"/>
      <c r="AB146" s="1"/>
      <c r="AC146" s="1"/>
    </row>
    <row r="147">
      <c r="A147" s="1"/>
      <c r="B147" s="29"/>
      <c r="C147" s="30"/>
      <c r="D147" s="36"/>
      <c r="E147" s="31" t="s">
        <v>129</v>
      </c>
      <c r="F147" s="32" t="s">
        <v>177</v>
      </c>
      <c r="K147" s="6"/>
      <c r="L147" s="6"/>
      <c r="M147" s="48"/>
      <c r="N147" s="6"/>
      <c r="O147" s="7"/>
      <c r="P147" s="7"/>
      <c r="Q147" s="1"/>
      <c r="R147" s="1"/>
      <c r="S147" s="1"/>
      <c r="T147" s="1"/>
      <c r="U147" s="1"/>
      <c r="V147" s="1"/>
      <c r="W147" s="1"/>
      <c r="X147" s="1"/>
      <c r="Y147" s="1"/>
      <c r="Z147" s="1"/>
      <c r="AA147" s="1"/>
      <c r="AB147" s="1"/>
      <c r="AC147" s="1"/>
    </row>
    <row r="148">
      <c r="A148" s="1"/>
      <c r="B148" s="29"/>
      <c r="C148" s="30"/>
      <c r="D148" s="36"/>
      <c r="E148" s="31" t="s">
        <v>131</v>
      </c>
      <c r="F148" s="32" t="s">
        <v>178</v>
      </c>
      <c r="K148" s="6"/>
      <c r="L148" s="6"/>
      <c r="M148" s="48"/>
      <c r="N148" s="6"/>
      <c r="O148" s="7"/>
      <c r="P148" s="7"/>
      <c r="Q148" s="1"/>
      <c r="R148" s="1"/>
      <c r="S148" s="1"/>
      <c r="T148" s="1"/>
      <c r="U148" s="1"/>
      <c r="V148" s="1"/>
      <c r="W148" s="1"/>
      <c r="X148" s="1"/>
      <c r="Y148" s="1"/>
      <c r="Z148" s="1"/>
      <c r="AA148" s="1"/>
      <c r="AB148" s="1"/>
      <c r="AC148" s="1"/>
    </row>
    <row r="149">
      <c r="A149" s="1"/>
      <c r="B149" s="37"/>
      <c r="C149" s="38"/>
      <c r="D149" s="36"/>
      <c r="E149" s="43"/>
      <c r="F149" s="47" t="s">
        <v>125</v>
      </c>
      <c r="K149" s="6"/>
      <c r="L149" s="6"/>
      <c r="M149" s="48"/>
      <c r="N149" s="6"/>
      <c r="O149" s="7"/>
      <c r="P149" s="7"/>
      <c r="Q149" s="1"/>
      <c r="R149" s="1"/>
      <c r="S149" s="1"/>
      <c r="T149" s="1"/>
      <c r="U149" s="1"/>
      <c r="V149" s="1"/>
      <c r="W149" s="1"/>
      <c r="X149" s="1"/>
      <c r="Y149" s="1"/>
      <c r="Z149" s="1"/>
      <c r="AA149" s="1"/>
      <c r="AB149" s="1"/>
      <c r="AC149" s="1"/>
    </row>
    <row r="150">
      <c r="A150" s="1"/>
      <c r="B150" s="29"/>
      <c r="C150" s="30"/>
      <c r="D150" s="36"/>
      <c r="E150" s="31" t="s">
        <v>84</v>
      </c>
      <c r="F150" s="32" t="s">
        <v>179</v>
      </c>
      <c r="K150" s="6"/>
      <c r="L150" s="6"/>
      <c r="M150" s="48"/>
      <c r="N150" s="6"/>
      <c r="O150" s="7"/>
      <c r="P150" s="7"/>
      <c r="Q150" s="1"/>
      <c r="R150" s="1"/>
      <c r="S150" s="1"/>
      <c r="T150" s="1"/>
      <c r="U150" s="1"/>
      <c r="V150" s="1"/>
      <c r="W150" s="1"/>
      <c r="X150" s="1"/>
      <c r="Y150" s="1"/>
      <c r="Z150" s="1"/>
      <c r="AA150" s="1"/>
      <c r="AB150" s="1"/>
      <c r="AC150" s="1"/>
    </row>
    <row r="151">
      <c r="A151" s="1"/>
      <c r="B151" s="29"/>
      <c r="C151" s="30"/>
      <c r="D151" s="36"/>
      <c r="E151" s="31" t="s">
        <v>86</v>
      </c>
      <c r="F151" s="32" t="s">
        <v>180</v>
      </c>
      <c r="K151" s="6"/>
      <c r="L151" s="6"/>
      <c r="M151" s="48"/>
      <c r="N151" s="6"/>
      <c r="O151" s="7"/>
      <c r="P151" s="7"/>
      <c r="Q151" s="1"/>
      <c r="R151" s="1"/>
      <c r="S151" s="1"/>
      <c r="T151" s="1"/>
      <c r="U151" s="1"/>
      <c r="V151" s="1"/>
      <c r="W151" s="1"/>
      <c r="X151" s="1"/>
      <c r="Y151" s="1"/>
      <c r="Z151" s="1"/>
      <c r="AA151" s="1"/>
      <c r="AB151" s="1"/>
      <c r="AC151" s="1"/>
    </row>
    <row r="152">
      <c r="A152" s="1"/>
      <c r="B152" s="29"/>
      <c r="C152" s="30"/>
      <c r="D152" s="36"/>
      <c r="E152" s="31" t="s">
        <v>135</v>
      </c>
      <c r="F152" s="32" t="s">
        <v>181</v>
      </c>
      <c r="K152" s="6"/>
      <c r="L152" s="6"/>
      <c r="M152" s="48"/>
      <c r="N152" s="6"/>
      <c r="O152" s="7"/>
      <c r="P152" s="7"/>
      <c r="Q152" s="1"/>
      <c r="R152" s="1"/>
      <c r="S152" s="1"/>
      <c r="T152" s="1"/>
      <c r="U152" s="1"/>
      <c r="V152" s="1"/>
      <c r="W152" s="1"/>
      <c r="X152" s="1"/>
      <c r="Y152" s="1"/>
      <c r="Z152" s="1"/>
      <c r="AA152" s="1"/>
      <c r="AB152" s="1"/>
      <c r="AC152" s="1"/>
    </row>
    <row r="153">
      <c r="A153" s="1"/>
      <c r="B153" s="29"/>
      <c r="C153" s="30"/>
      <c r="D153" s="36"/>
      <c r="E153" s="31" t="s">
        <v>182</v>
      </c>
      <c r="F153" s="32" t="s">
        <v>183</v>
      </c>
      <c r="K153" s="6"/>
      <c r="L153" s="6"/>
      <c r="M153" s="48"/>
      <c r="N153" s="6"/>
      <c r="O153" s="7"/>
      <c r="P153" s="7"/>
      <c r="Q153" s="1"/>
      <c r="R153" s="1"/>
      <c r="S153" s="1"/>
      <c r="T153" s="1"/>
      <c r="U153" s="1"/>
      <c r="V153" s="1"/>
      <c r="W153" s="1"/>
      <c r="X153" s="1"/>
      <c r="Y153" s="1"/>
      <c r="Z153" s="1"/>
      <c r="AA153" s="1"/>
      <c r="AB153" s="1"/>
      <c r="AC153" s="1"/>
    </row>
    <row r="154">
      <c r="A154" s="1"/>
      <c r="B154" s="29"/>
      <c r="C154" s="30"/>
      <c r="D154" s="36"/>
      <c r="E154" s="31" t="s">
        <v>184</v>
      </c>
      <c r="F154" s="32" t="s">
        <v>185</v>
      </c>
      <c r="K154" s="6"/>
      <c r="L154" s="6"/>
      <c r="M154" s="48"/>
      <c r="N154" s="6"/>
      <c r="O154" s="7"/>
      <c r="P154" s="7"/>
      <c r="Q154" s="1"/>
      <c r="R154" s="1"/>
      <c r="S154" s="1"/>
      <c r="T154" s="1"/>
      <c r="U154" s="1"/>
      <c r="V154" s="1"/>
      <c r="W154" s="1"/>
      <c r="X154" s="1"/>
      <c r="Y154" s="1"/>
      <c r="Z154" s="1"/>
      <c r="AA154" s="1"/>
      <c r="AB154" s="1"/>
      <c r="AC154" s="1"/>
    </row>
    <row r="155">
      <c r="A155" s="1"/>
      <c r="B155" s="29"/>
      <c r="C155" s="30"/>
      <c r="D155" s="36"/>
      <c r="E155" s="31" t="s">
        <v>186</v>
      </c>
      <c r="F155" s="32" t="s">
        <v>187</v>
      </c>
      <c r="K155" s="6"/>
      <c r="L155" s="6"/>
      <c r="M155" s="48"/>
      <c r="N155" s="6"/>
      <c r="O155" s="7"/>
      <c r="P155" s="7"/>
      <c r="Q155" s="1"/>
      <c r="R155" s="1"/>
      <c r="S155" s="1"/>
      <c r="T155" s="1"/>
      <c r="U155" s="1"/>
      <c r="V155" s="1"/>
      <c r="W155" s="1"/>
      <c r="X155" s="1"/>
      <c r="Y155" s="1"/>
      <c r="Z155" s="1"/>
      <c r="AA155" s="1"/>
      <c r="AB155" s="1"/>
      <c r="AC155" s="1"/>
    </row>
    <row r="156">
      <c r="A156" s="1"/>
      <c r="B156" s="37"/>
      <c r="C156" s="38"/>
      <c r="D156" s="36"/>
      <c r="E156" s="43"/>
      <c r="F156" s="47" t="s">
        <v>76</v>
      </c>
      <c r="K156" s="6"/>
      <c r="L156" s="6"/>
      <c r="M156" s="48"/>
      <c r="N156" s="6"/>
      <c r="O156" s="7"/>
      <c r="P156" s="7"/>
      <c r="Q156" s="1"/>
      <c r="R156" s="1"/>
      <c r="S156" s="1"/>
      <c r="T156" s="1"/>
      <c r="U156" s="1"/>
      <c r="V156" s="1"/>
      <c r="W156" s="1"/>
      <c r="X156" s="1"/>
      <c r="Y156" s="1"/>
      <c r="Z156" s="1"/>
      <c r="AA156" s="1"/>
      <c r="AB156" s="1"/>
      <c r="AC156" s="1"/>
    </row>
    <row r="157">
      <c r="A157" s="1"/>
      <c r="B157" s="29"/>
      <c r="C157" s="30"/>
      <c r="D157" s="36"/>
      <c r="E157" s="31" t="s">
        <v>137</v>
      </c>
      <c r="F157" s="32" t="s">
        <v>188</v>
      </c>
      <c r="K157" s="6"/>
      <c r="L157" s="6"/>
      <c r="M157" s="48"/>
      <c r="N157" s="6"/>
      <c r="O157" s="7"/>
      <c r="P157" s="7"/>
      <c r="Q157" s="1"/>
      <c r="R157" s="1"/>
      <c r="S157" s="1"/>
      <c r="T157" s="1"/>
      <c r="U157" s="1"/>
      <c r="V157" s="1"/>
      <c r="W157" s="1"/>
      <c r="X157" s="1"/>
      <c r="Y157" s="1"/>
      <c r="Z157" s="1"/>
      <c r="AA157" s="1"/>
      <c r="AB157" s="1"/>
      <c r="AC157" s="1"/>
    </row>
    <row r="158">
      <c r="A158" s="1"/>
      <c r="B158" s="29"/>
      <c r="C158" s="30"/>
      <c r="D158" s="36"/>
      <c r="E158" s="31" t="s">
        <v>139</v>
      </c>
      <c r="F158" s="32" t="s">
        <v>189</v>
      </c>
      <c r="K158" s="6"/>
      <c r="L158" s="6"/>
      <c r="M158" s="48"/>
      <c r="N158" s="6"/>
      <c r="O158" s="7"/>
      <c r="P158" s="7"/>
      <c r="Q158" s="1"/>
      <c r="R158" s="1"/>
      <c r="S158" s="1"/>
      <c r="T158" s="1"/>
      <c r="U158" s="1"/>
      <c r="V158" s="1"/>
      <c r="W158" s="1"/>
      <c r="X158" s="1"/>
      <c r="Y158" s="1"/>
      <c r="Z158" s="1"/>
      <c r="AA158" s="1"/>
      <c r="AB158" s="1"/>
      <c r="AC158" s="1"/>
    </row>
    <row r="159">
      <c r="A159" s="1"/>
      <c r="B159" s="37"/>
      <c r="C159" s="38"/>
      <c r="D159" s="36"/>
      <c r="E159" s="43"/>
      <c r="F159" s="47" t="s">
        <v>83</v>
      </c>
      <c r="K159" s="6"/>
      <c r="L159" s="6"/>
      <c r="M159" s="48"/>
      <c r="N159" s="6"/>
      <c r="O159" s="7"/>
      <c r="P159" s="7"/>
      <c r="Q159" s="1"/>
      <c r="R159" s="1"/>
      <c r="S159" s="1"/>
      <c r="T159" s="1"/>
      <c r="U159" s="1"/>
      <c r="V159" s="1"/>
      <c r="W159" s="1"/>
      <c r="X159" s="1"/>
      <c r="Y159" s="1"/>
      <c r="Z159" s="1"/>
      <c r="AA159" s="1"/>
      <c r="AB159" s="1"/>
      <c r="AC159" s="1"/>
    </row>
    <row r="160">
      <c r="A160" s="1"/>
      <c r="B160" s="29"/>
      <c r="C160" s="30"/>
      <c r="D160" s="36"/>
      <c r="E160" s="31" t="s">
        <v>148</v>
      </c>
      <c r="F160" s="32" t="s">
        <v>190</v>
      </c>
      <c r="K160" s="6"/>
      <c r="L160" s="6"/>
      <c r="M160" s="48"/>
      <c r="N160" s="6"/>
      <c r="O160" s="7"/>
      <c r="P160" s="7"/>
      <c r="Q160" s="1"/>
      <c r="R160" s="1"/>
      <c r="S160" s="1"/>
      <c r="T160" s="1"/>
      <c r="U160" s="1"/>
      <c r="V160" s="1"/>
      <c r="W160" s="1"/>
      <c r="X160" s="1"/>
      <c r="Y160" s="1"/>
      <c r="Z160" s="1"/>
      <c r="AA160" s="1"/>
      <c r="AB160" s="1"/>
      <c r="AC160" s="1"/>
    </row>
    <row r="161">
      <c r="A161" s="1"/>
      <c r="B161" s="29"/>
      <c r="C161" s="30"/>
      <c r="D161" s="36"/>
      <c r="E161" s="31" t="s">
        <v>150</v>
      </c>
      <c r="F161" s="32" t="s">
        <v>191</v>
      </c>
      <c r="K161" s="6"/>
      <c r="L161" s="6"/>
      <c r="M161" s="48"/>
      <c r="N161" s="6"/>
      <c r="O161" s="7"/>
      <c r="P161" s="7"/>
      <c r="Q161" s="1"/>
      <c r="R161" s="1"/>
      <c r="S161" s="1"/>
      <c r="T161" s="1"/>
      <c r="U161" s="1"/>
      <c r="V161" s="1"/>
      <c r="W161" s="1"/>
      <c r="X161" s="1"/>
      <c r="Y161" s="1"/>
      <c r="Z161" s="1"/>
      <c r="AA161" s="1"/>
      <c r="AB161" s="1"/>
      <c r="AC161" s="1"/>
    </row>
    <row r="162">
      <c r="A162" s="1"/>
      <c r="B162" s="29"/>
      <c r="C162" s="30"/>
      <c r="D162" s="36"/>
      <c r="E162" s="31" t="s">
        <v>192</v>
      </c>
      <c r="F162" s="32" t="s">
        <v>193</v>
      </c>
      <c r="K162" s="6"/>
      <c r="L162" s="6"/>
      <c r="M162" s="48"/>
      <c r="N162" s="6"/>
      <c r="O162" s="7"/>
      <c r="P162" s="7"/>
      <c r="Q162" s="1"/>
      <c r="R162" s="1"/>
      <c r="S162" s="1"/>
      <c r="T162" s="1"/>
      <c r="U162" s="1"/>
      <c r="V162" s="1"/>
      <c r="W162" s="1"/>
      <c r="X162" s="1"/>
      <c r="Y162" s="1"/>
      <c r="Z162" s="1"/>
      <c r="AA162" s="1"/>
      <c r="AB162" s="1"/>
      <c r="AC162" s="1"/>
    </row>
    <row r="163">
      <c r="A163" s="1"/>
      <c r="B163" s="29"/>
      <c r="C163" s="30"/>
      <c r="D163" s="36"/>
      <c r="E163" s="31" t="s">
        <v>194</v>
      </c>
      <c r="F163" s="32" t="s">
        <v>195</v>
      </c>
      <c r="K163" s="6"/>
      <c r="L163" s="6"/>
      <c r="M163" s="48"/>
      <c r="N163" s="6"/>
      <c r="O163" s="7"/>
      <c r="P163" s="7"/>
      <c r="Q163" s="1"/>
      <c r="R163" s="1"/>
      <c r="S163" s="1"/>
      <c r="T163" s="1"/>
      <c r="U163" s="1"/>
      <c r="V163" s="1"/>
      <c r="W163" s="1"/>
      <c r="X163" s="1"/>
      <c r="Y163" s="1"/>
      <c r="Z163" s="1"/>
      <c r="AA163" s="1"/>
      <c r="AB163" s="1"/>
      <c r="AC163" s="1"/>
    </row>
    <row r="164">
      <c r="A164" s="1"/>
      <c r="B164" s="37"/>
      <c r="C164" s="38"/>
      <c r="D164" s="36"/>
      <c r="E164" s="43"/>
      <c r="F164" s="47" t="s">
        <v>88</v>
      </c>
      <c r="K164" s="6"/>
      <c r="L164" s="6"/>
      <c r="M164" s="48"/>
      <c r="N164" s="6"/>
      <c r="O164" s="7"/>
      <c r="P164" s="7"/>
      <c r="Q164" s="1"/>
      <c r="R164" s="1"/>
      <c r="S164" s="1"/>
      <c r="T164" s="1"/>
      <c r="U164" s="1"/>
      <c r="V164" s="1"/>
      <c r="W164" s="1"/>
      <c r="X164" s="1"/>
      <c r="Y164" s="1"/>
      <c r="Z164" s="1"/>
      <c r="AA164" s="1"/>
      <c r="AB164" s="1"/>
      <c r="AC164" s="1"/>
    </row>
    <row r="165">
      <c r="A165" s="1"/>
      <c r="B165" s="29"/>
      <c r="C165" s="30"/>
      <c r="D165" s="36"/>
      <c r="E165" s="31">
        <v>10.0</v>
      </c>
      <c r="F165" s="32" t="s">
        <v>196</v>
      </c>
      <c r="K165" s="6"/>
      <c r="L165" s="6"/>
      <c r="M165" s="48"/>
      <c r="N165" s="6"/>
      <c r="O165" s="7"/>
      <c r="P165" s="7"/>
      <c r="Q165" s="1"/>
      <c r="R165" s="1"/>
      <c r="S165" s="1"/>
      <c r="T165" s="1"/>
      <c r="U165" s="1"/>
      <c r="V165" s="1"/>
      <c r="W165" s="1"/>
      <c r="X165" s="1"/>
      <c r="Y165" s="1"/>
      <c r="Z165" s="1"/>
      <c r="AA165" s="1"/>
      <c r="AB165" s="1"/>
      <c r="AC165" s="1"/>
    </row>
    <row r="166">
      <c r="A166" s="1"/>
      <c r="B166" s="37"/>
      <c r="C166" s="38"/>
      <c r="D166" s="36"/>
      <c r="E166" s="43"/>
      <c r="F166" s="47" t="s">
        <v>92</v>
      </c>
      <c r="K166" s="6"/>
      <c r="L166" s="6"/>
      <c r="M166" s="48"/>
      <c r="N166" s="6"/>
      <c r="O166" s="7"/>
      <c r="P166" s="7"/>
      <c r="Q166" s="1"/>
      <c r="R166" s="1"/>
      <c r="S166" s="1"/>
      <c r="T166" s="1"/>
      <c r="U166" s="1"/>
      <c r="V166" s="1"/>
      <c r="W166" s="1"/>
      <c r="X166" s="1"/>
      <c r="Y166" s="1"/>
      <c r="Z166" s="1"/>
      <c r="AA166" s="1"/>
      <c r="AB166" s="1"/>
      <c r="AC166" s="1"/>
    </row>
    <row r="167">
      <c r="A167" s="1"/>
      <c r="B167" s="29"/>
      <c r="C167" s="30"/>
      <c r="D167" s="36"/>
      <c r="E167" s="31">
        <v>11.0</v>
      </c>
      <c r="F167" s="32" t="s">
        <v>197</v>
      </c>
      <c r="K167" s="6"/>
      <c r="L167" s="6"/>
      <c r="M167" s="48"/>
      <c r="N167" s="6"/>
      <c r="O167" s="7"/>
      <c r="P167" s="7"/>
      <c r="Q167" s="1"/>
      <c r="R167" s="1"/>
      <c r="S167" s="1"/>
      <c r="T167" s="1"/>
      <c r="U167" s="1"/>
      <c r="V167" s="1"/>
      <c r="W167" s="1"/>
      <c r="X167" s="1"/>
      <c r="Y167" s="1"/>
      <c r="Z167" s="1"/>
      <c r="AA167" s="1"/>
      <c r="AB167" s="1"/>
      <c r="AC167" s="1"/>
    </row>
    <row r="168">
      <c r="A168" s="1"/>
      <c r="B168" s="29"/>
      <c r="C168" s="30"/>
      <c r="D168" s="36"/>
      <c r="E168" s="31">
        <v>12.0</v>
      </c>
      <c r="F168" s="32" t="s">
        <v>198</v>
      </c>
      <c r="K168" s="6"/>
      <c r="L168" s="6"/>
      <c r="M168" s="48"/>
      <c r="N168" s="6"/>
      <c r="O168" s="7"/>
      <c r="P168" s="7"/>
      <c r="Q168" s="1"/>
      <c r="R168" s="1"/>
      <c r="S168" s="1"/>
      <c r="T168" s="1"/>
      <c r="U168" s="1"/>
      <c r="V168" s="1"/>
      <c r="W168" s="1"/>
      <c r="X168" s="1"/>
      <c r="Y168" s="1"/>
      <c r="Z168" s="1"/>
      <c r="AA168" s="1"/>
      <c r="AB168" s="1"/>
      <c r="AC168" s="1"/>
    </row>
    <row r="169">
      <c r="A169" s="1"/>
      <c r="B169" s="55"/>
      <c r="C169" s="42"/>
      <c r="D169" s="36"/>
      <c r="E169" s="31">
        <v>13.0</v>
      </c>
      <c r="F169" s="32" t="s">
        <v>199</v>
      </c>
      <c r="K169" s="6"/>
      <c r="L169" s="6"/>
      <c r="M169" s="48"/>
      <c r="N169" s="6"/>
      <c r="O169" s="7"/>
      <c r="P169" s="7"/>
      <c r="Q169" s="1"/>
      <c r="R169" s="1"/>
      <c r="S169" s="1"/>
      <c r="T169" s="1"/>
      <c r="U169" s="1"/>
      <c r="V169" s="1"/>
      <c r="W169" s="1"/>
      <c r="X169" s="1"/>
      <c r="Y169" s="1"/>
      <c r="Z169" s="1"/>
      <c r="AA169" s="1"/>
      <c r="AB169" s="1"/>
      <c r="AC169" s="1"/>
    </row>
    <row r="170">
      <c r="A170" s="1"/>
      <c r="B170" s="37"/>
      <c r="C170" s="30"/>
      <c r="D170" s="36"/>
      <c r="E170" s="43"/>
      <c r="F170" s="32" t="s">
        <v>44</v>
      </c>
      <c r="K170" s="6"/>
      <c r="L170" s="6"/>
      <c r="M170" s="48"/>
      <c r="N170" s="6"/>
      <c r="O170" s="7"/>
      <c r="P170" s="7"/>
      <c r="Q170" s="1"/>
      <c r="R170" s="1"/>
      <c r="S170" s="1"/>
      <c r="T170" s="1"/>
      <c r="U170" s="1"/>
      <c r="V170" s="1"/>
      <c r="W170" s="1"/>
      <c r="X170" s="1"/>
      <c r="Y170" s="1"/>
      <c r="Z170" s="1"/>
      <c r="AA170" s="1"/>
      <c r="AB170" s="1"/>
      <c r="AC170" s="1"/>
    </row>
    <row r="171">
      <c r="A171" s="1"/>
      <c r="B171" s="37"/>
      <c r="C171" s="38"/>
      <c r="D171" s="36"/>
      <c r="E171" s="43"/>
      <c r="F171" s="32"/>
      <c r="K171" s="6"/>
      <c r="L171" s="6"/>
      <c r="M171" s="48"/>
      <c r="N171" s="6"/>
      <c r="O171" s="7"/>
      <c r="P171" s="7"/>
      <c r="Q171" s="1"/>
      <c r="R171" s="1"/>
      <c r="S171" s="1"/>
      <c r="T171" s="1"/>
      <c r="U171" s="1"/>
      <c r="V171" s="1"/>
      <c r="W171" s="1"/>
      <c r="X171" s="1"/>
      <c r="Y171" s="1"/>
      <c r="Z171" s="1"/>
      <c r="AA171" s="1"/>
      <c r="AB171" s="1"/>
      <c r="AC171" s="1"/>
    </row>
    <row r="172">
      <c r="A172" s="1"/>
      <c r="B172" s="37"/>
      <c r="C172" s="38"/>
      <c r="D172" s="36"/>
      <c r="E172" s="24" t="s">
        <v>200</v>
      </c>
      <c r="G172" s="25" t="str">
        <f>HYPERLINK("http://www.scouting.org/scoutsource/BoyScouts/AdvancementandAwards/star.aspx","BSA requirement page")</f>
        <v>BSA requirement page</v>
      </c>
      <c r="H172" s="32"/>
      <c r="I172" s="32"/>
      <c r="J172" s="32"/>
      <c r="K172" s="6"/>
      <c r="L172" s="6"/>
      <c r="M172" s="48"/>
      <c r="N172" s="6"/>
      <c r="O172" s="7"/>
      <c r="P172" s="7"/>
      <c r="Q172" s="1"/>
      <c r="R172" s="1"/>
      <c r="S172" s="1"/>
      <c r="T172" s="1"/>
      <c r="U172" s="1"/>
      <c r="V172" s="1"/>
      <c r="W172" s="1"/>
      <c r="X172" s="1"/>
      <c r="Y172" s="1"/>
      <c r="Z172" s="1"/>
      <c r="AA172" s="1"/>
      <c r="AB172" s="1"/>
      <c r="AC172" s="1"/>
    </row>
    <row r="173">
      <c r="A173" s="1"/>
      <c r="B173" s="29"/>
      <c r="C173" s="30"/>
      <c r="D173" s="36"/>
      <c r="E173" s="31">
        <v>1.0</v>
      </c>
      <c r="F173" s="32" t="s">
        <v>201</v>
      </c>
      <c r="K173" s="6"/>
      <c r="L173" s="6"/>
      <c r="M173" s="48"/>
      <c r="N173" s="6"/>
      <c r="O173" s="7"/>
      <c r="P173" s="7"/>
      <c r="Q173" s="1"/>
      <c r="R173" s="1"/>
      <c r="S173" s="1"/>
      <c r="T173" s="1"/>
      <c r="U173" s="1"/>
      <c r="V173" s="1"/>
      <c r="W173" s="1"/>
      <c r="X173" s="1"/>
      <c r="Y173" s="1"/>
      <c r="Z173" s="1"/>
      <c r="AA173" s="1"/>
      <c r="AB173" s="1"/>
      <c r="AC173" s="1"/>
    </row>
    <row r="174">
      <c r="A174" s="1"/>
      <c r="B174" s="29"/>
      <c r="C174" s="30"/>
      <c r="D174" s="36"/>
      <c r="E174" s="31">
        <v>2.0</v>
      </c>
      <c r="F174" s="32" t="s">
        <v>202</v>
      </c>
      <c r="K174" s="6"/>
      <c r="L174" s="6"/>
      <c r="M174" s="48"/>
      <c r="N174" s="6"/>
      <c r="O174" s="7"/>
      <c r="P174" s="7"/>
      <c r="Q174" s="1"/>
      <c r="R174" s="1"/>
      <c r="S174" s="1"/>
      <c r="T174" s="1"/>
      <c r="U174" s="1"/>
      <c r="V174" s="1"/>
      <c r="W174" s="1"/>
      <c r="X174" s="1"/>
      <c r="Y174" s="1"/>
      <c r="Z174" s="1"/>
      <c r="AA174" s="1"/>
      <c r="AB174" s="1"/>
      <c r="AC174" s="1"/>
    </row>
    <row r="175">
      <c r="A175" s="1"/>
      <c r="B175" s="29"/>
      <c r="C175" s="30"/>
      <c r="D175" s="36"/>
      <c r="E175" s="31">
        <v>3.0</v>
      </c>
      <c r="F175" s="32" t="s">
        <v>203</v>
      </c>
      <c r="J175" s="58" t="str">
        <f>HYPERLINK("http://www.scouting.org/scoutsource/BoyScouts/AdvancementandAwards/eagle.aspx","See Eagle rank requirement 3 for this list.")</f>
        <v>See Eagle rank requirement 3 for this list.</v>
      </c>
      <c r="K175" s="6"/>
      <c r="L175" s="6"/>
      <c r="M175" s="48"/>
      <c r="N175" s="6"/>
      <c r="O175" s="7"/>
      <c r="P175" s="7"/>
      <c r="Q175" s="1"/>
      <c r="R175" s="59"/>
      <c r="S175" s="1"/>
      <c r="T175" s="1"/>
      <c r="U175" s="1"/>
      <c r="V175" s="1"/>
      <c r="W175" s="1"/>
      <c r="X175" s="1"/>
      <c r="Y175" s="1"/>
      <c r="Z175" s="1"/>
      <c r="AA175" s="1"/>
      <c r="AB175" s="1"/>
      <c r="AC175" s="1"/>
    </row>
    <row r="176">
      <c r="A176" s="1"/>
      <c r="B176" s="60" t="s">
        <v>204</v>
      </c>
      <c r="G176" s="14" t="s">
        <v>205</v>
      </c>
      <c r="J176" s="60"/>
      <c r="K176" s="60"/>
      <c r="L176" s="60"/>
      <c r="M176" s="60"/>
      <c r="N176" s="60"/>
      <c r="O176" s="7"/>
      <c r="P176" s="7"/>
      <c r="Q176" s="1"/>
      <c r="R176" s="1"/>
      <c r="S176" s="1"/>
      <c r="T176" s="1"/>
      <c r="U176" s="1"/>
      <c r="V176" s="1"/>
      <c r="W176" s="1"/>
      <c r="X176" s="1"/>
      <c r="Y176" s="1"/>
      <c r="Z176" s="1"/>
      <c r="AA176" s="1"/>
      <c r="AB176" s="1"/>
      <c r="AC176" s="1"/>
    </row>
    <row r="177">
      <c r="A177" s="1"/>
      <c r="B177" s="36"/>
      <c r="C177" s="44"/>
      <c r="D177" s="36"/>
      <c r="E177" s="31"/>
      <c r="F177" s="61" t="s">
        <v>206</v>
      </c>
      <c r="G177" s="62" t="str">
        <f>IF(L6="","This section automatically updates. ",L6)</f>
        <v>This section automatically updates. </v>
      </c>
      <c r="H177" s="63"/>
      <c r="I177" s="64"/>
      <c r="J177" s="59"/>
      <c r="O177" s="7"/>
      <c r="P177" s="7"/>
      <c r="Q177" s="1"/>
      <c r="R177" s="1"/>
      <c r="S177" s="1"/>
      <c r="T177" s="1"/>
      <c r="U177" s="1"/>
      <c r="V177" s="1"/>
      <c r="W177" s="1"/>
      <c r="X177" s="1"/>
      <c r="Y177" s="1"/>
      <c r="Z177" s="1"/>
      <c r="AA177" s="1"/>
      <c r="AB177" s="1"/>
      <c r="AC177" s="1"/>
    </row>
    <row r="178">
      <c r="A178" s="1"/>
      <c r="B178" s="36"/>
      <c r="C178" s="44"/>
      <c r="D178" s="36"/>
      <c r="E178" s="31"/>
      <c r="F178" s="61" t="s">
        <v>206</v>
      </c>
      <c r="G178" s="62" t="str">
        <f t="shared" ref="G178:G180" si="1">L7</f>
        <v/>
      </c>
      <c r="H178" s="63"/>
      <c r="I178" s="64"/>
      <c r="O178" s="7"/>
      <c r="P178" s="7"/>
      <c r="Q178" s="1"/>
      <c r="R178" s="1"/>
      <c r="S178" s="1"/>
      <c r="T178" s="1"/>
      <c r="U178" s="1"/>
      <c r="V178" s="1"/>
      <c r="W178" s="1"/>
      <c r="X178" s="1"/>
      <c r="Y178" s="1"/>
      <c r="Z178" s="1"/>
      <c r="AA178" s="1"/>
      <c r="AB178" s="1"/>
      <c r="AC178" s="1"/>
    </row>
    <row r="179">
      <c r="A179" s="1"/>
      <c r="B179" s="36"/>
      <c r="C179" s="44"/>
      <c r="D179" s="36"/>
      <c r="E179" s="31"/>
      <c r="F179" s="61" t="s">
        <v>206</v>
      </c>
      <c r="G179" s="62" t="str">
        <f t="shared" si="1"/>
        <v/>
      </c>
      <c r="H179" s="63"/>
      <c r="I179" s="64"/>
      <c r="O179" s="7"/>
      <c r="P179" s="7"/>
      <c r="Q179" s="1"/>
      <c r="R179" s="1"/>
      <c r="S179" s="1"/>
      <c r="T179" s="1"/>
      <c r="U179" s="1"/>
      <c r="V179" s="1"/>
      <c r="W179" s="1"/>
      <c r="X179" s="1"/>
      <c r="Y179" s="1"/>
      <c r="Z179" s="1"/>
      <c r="AA179" s="1"/>
      <c r="AB179" s="1"/>
      <c r="AC179" s="1"/>
    </row>
    <row r="180">
      <c r="A180" s="1"/>
      <c r="B180" s="36"/>
      <c r="C180" s="44"/>
      <c r="D180" s="36"/>
      <c r="E180" s="31"/>
      <c r="F180" s="61" t="s">
        <v>206</v>
      </c>
      <c r="G180" s="62" t="str">
        <f t="shared" si="1"/>
        <v/>
      </c>
      <c r="H180" s="63"/>
      <c r="I180" s="64"/>
      <c r="J180" s="32"/>
      <c r="K180" s="6"/>
      <c r="L180" s="6"/>
      <c r="M180" s="48"/>
      <c r="N180" s="6"/>
      <c r="O180" s="7"/>
      <c r="P180" s="7"/>
      <c r="Q180" s="1"/>
      <c r="R180" s="1"/>
      <c r="S180" s="1"/>
      <c r="T180" s="1"/>
      <c r="U180" s="1"/>
      <c r="V180" s="1"/>
      <c r="W180" s="1"/>
      <c r="X180" s="1"/>
      <c r="Y180" s="1"/>
      <c r="Z180" s="1"/>
      <c r="AA180" s="1"/>
      <c r="AB180" s="1"/>
      <c r="AC180" s="1"/>
    </row>
    <row r="181">
      <c r="A181" s="1"/>
      <c r="B181" s="36"/>
      <c r="C181" s="44"/>
      <c r="D181" s="36"/>
      <c r="E181" s="31"/>
      <c r="G181" s="62" t="str">
        <f t="shared" ref="G181:G182" si="2">M6</f>
        <v/>
      </c>
      <c r="H181" s="63"/>
      <c r="I181" s="64"/>
      <c r="J181" s="32"/>
      <c r="K181" s="6"/>
      <c r="L181" s="6"/>
      <c r="M181" s="48"/>
      <c r="N181" s="6"/>
      <c r="O181" s="7"/>
      <c r="P181" s="7"/>
      <c r="Q181" s="1"/>
      <c r="R181" s="1"/>
      <c r="S181" s="1"/>
      <c r="T181" s="1"/>
      <c r="U181" s="1"/>
      <c r="V181" s="1"/>
      <c r="W181" s="1"/>
      <c r="X181" s="1"/>
      <c r="Y181" s="1"/>
      <c r="Z181" s="1"/>
      <c r="AA181" s="1"/>
      <c r="AB181" s="1"/>
      <c r="AC181" s="1"/>
    </row>
    <row r="182">
      <c r="A182" s="1"/>
      <c r="B182" s="36"/>
      <c r="C182" s="44"/>
      <c r="D182" s="36"/>
      <c r="E182" s="31"/>
      <c r="G182" s="62" t="str">
        <f t="shared" si="2"/>
        <v/>
      </c>
      <c r="H182" s="63"/>
      <c r="I182" s="64"/>
      <c r="J182" s="32"/>
      <c r="K182" s="6"/>
      <c r="L182" s="6"/>
      <c r="M182" s="48"/>
      <c r="N182" s="6"/>
      <c r="O182" s="7"/>
      <c r="P182" s="7"/>
      <c r="Q182" s="1"/>
      <c r="R182" s="1"/>
      <c r="S182" s="1"/>
      <c r="T182" s="1"/>
      <c r="U182" s="1"/>
      <c r="V182" s="1"/>
      <c r="W182" s="1"/>
      <c r="X182" s="1"/>
      <c r="Y182" s="1"/>
      <c r="Z182" s="1"/>
      <c r="AA182" s="1"/>
      <c r="AB182" s="1"/>
      <c r="AC182" s="1"/>
    </row>
    <row r="183">
      <c r="A183" s="1"/>
      <c r="B183" s="29"/>
      <c r="C183" s="30"/>
      <c r="D183" s="36"/>
      <c r="E183" s="31">
        <v>4.0</v>
      </c>
      <c r="F183" s="32" t="s">
        <v>207</v>
      </c>
      <c r="K183" s="6"/>
      <c r="L183" s="6"/>
      <c r="M183" s="48"/>
      <c r="N183" s="6"/>
      <c r="O183" s="7"/>
      <c r="P183" s="7"/>
      <c r="Q183" s="1"/>
      <c r="R183" s="1"/>
      <c r="S183" s="1"/>
      <c r="T183" s="1"/>
      <c r="U183" s="1"/>
      <c r="V183" s="1"/>
      <c r="W183" s="1"/>
      <c r="X183" s="1"/>
      <c r="Y183" s="1"/>
      <c r="Z183" s="1"/>
      <c r="AA183" s="1"/>
      <c r="AB183" s="1"/>
      <c r="AC183" s="1"/>
    </row>
    <row r="184">
      <c r="A184" s="1"/>
      <c r="B184" s="29"/>
      <c r="C184" s="30"/>
      <c r="D184" s="36"/>
      <c r="E184" s="31">
        <v>5.0</v>
      </c>
      <c r="F184" s="32" t="s">
        <v>208</v>
      </c>
      <c r="K184" s="6"/>
      <c r="L184" s="6"/>
      <c r="M184" s="48"/>
      <c r="N184" s="6"/>
      <c r="O184" s="7"/>
      <c r="P184" s="7"/>
      <c r="Q184" s="1"/>
      <c r="R184" s="1"/>
      <c r="S184" s="1"/>
      <c r="T184" s="1"/>
      <c r="U184" s="1"/>
      <c r="V184" s="1"/>
      <c r="W184" s="1"/>
      <c r="X184" s="1"/>
      <c r="Y184" s="1"/>
      <c r="Z184" s="1"/>
      <c r="AA184" s="1"/>
      <c r="AB184" s="1"/>
      <c r="AC184" s="1"/>
    </row>
    <row r="185">
      <c r="A185" s="1"/>
      <c r="B185" s="65" t="s">
        <v>209</v>
      </c>
      <c r="C185" s="66"/>
      <c r="D185" s="36"/>
      <c r="E185" s="43"/>
      <c r="F185" s="32" t="s">
        <v>210</v>
      </c>
      <c r="K185" s="6"/>
      <c r="L185" s="6"/>
      <c r="M185" s="48"/>
      <c r="N185" s="6"/>
      <c r="O185" s="7"/>
      <c r="P185" s="7"/>
      <c r="Q185" s="1"/>
      <c r="R185" s="1"/>
      <c r="S185" s="1"/>
      <c r="T185" s="1"/>
      <c r="U185" s="1"/>
      <c r="V185" s="1"/>
      <c r="W185" s="1"/>
      <c r="X185" s="1"/>
      <c r="Y185" s="1"/>
      <c r="Z185" s="1"/>
      <c r="AA185" s="1"/>
      <c r="AB185" s="1"/>
      <c r="AC185" s="1"/>
    </row>
    <row r="186">
      <c r="A186" s="1"/>
      <c r="B186" s="67"/>
      <c r="C186" s="64"/>
      <c r="D186" s="36"/>
      <c r="E186" s="43"/>
      <c r="F186" s="32" t="s">
        <v>211</v>
      </c>
      <c r="K186" s="6"/>
      <c r="L186" s="6"/>
      <c r="M186" s="48"/>
      <c r="N186" s="6"/>
      <c r="O186" s="7"/>
      <c r="P186" s="7"/>
      <c r="Q186" s="1"/>
      <c r="R186" s="1"/>
      <c r="S186" s="1"/>
      <c r="T186" s="1"/>
      <c r="U186" s="1"/>
      <c r="V186" s="1"/>
      <c r="W186" s="1"/>
      <c r="X186" s="1"/>
      <c r="Y186" s="1"/>
      <c r="Z186" s="1"/>
      <c r="AA186" s="1"/>
      <c r="AB186" s="1"/>
      <c r="AC186" s="1"/>
    </row>
    <row r="187">
      <c r="A187" s="1"/>
      <c r="B187" s="37"/>
      <c r="C187" s="38"/>
      <c r="D187" s="36"/>
      <c r="E187" s="43"/>
      <c r="F187" s="32" t="s">
        <v>212</v>
      </c>
      <c r="K187" s="6"/>
      <c r="L187" s="6"/>
      <c r="M187" s="48"/>
      <c r="N187" s="6"/>
      <c r="O187" s="7"/>
      <c r="P187" s="7"/>
      <c r="Q187" s="1"/>
      <c r="R187" s="1"/>
      <c r="S187" s="1"/>
      <c r="T187" s="1"/>
      <c r="U187" s="1"/>
      <c r="V187" s="1"/>
      <c r="W187" s="1"/>
      <c r="X187" s="1"/>
      <c r="Y187" s="1"/>
      <c r="Z187" s="1"/>
      <c r="AA187" s="1"/>
      <c r="AB187" s="1"/>
      <c r="AC187" s="1"/>
    </row>
    <row r="188">
      <c r="A188" s="1"/>
      <c r="B188" s="37"/>
      <c r="C188" s="38"/>
      <c r="D188" s="36"/>
      <c r="E188" s="43"/>
      <c r="F188" s="32" t="s">
        <v>213</v>
      </c>
      <c r="K188" s="6"/>
      <c r="L188" s="6"/>
      <c r="M188" s="48"/>
      <c r="N188" s="6"/>
      <c r="O188" s="7"/>
      <c r="P188" s="7"/>
      <c r="Q188" s="1"/>
      <c r="R188" s="1"/>
      <c r="S188" s="1"/>
      <c r="T188" s="1"/>
      <c r="U188" s="1"/>
      <c r="V188" s="1"/>
      <c r="W188" s="1"/>
      <c r="X188" s="1"/>
      <c r="Y188" s="1"/>
      <c r="Z188" s="1"/>
      <c r="AA188" s="1"/>
      <c r="AB188" s="1"/>
      <c r="AC188" s="1"/>
    </row>
    <row r="189">
      <c r="A189" s="1"/>
      <c r="B189" s="37"/>
      <c r="C189" s="38"/>
      <c r="D189" s="36"/>
      <c r="E189" s="40" t="s">
        <v>214</v>
      </c>
      <c r="K189" s="6"/>
      <c r="L189" s="6"/>
      <c r="M189" s="48"/>
      <c r="N189" s="6"/>
      <c r="O189" s="7"/>
      <c r="P189" s="7"/>
      <c r="Q189" s="1"/>
      <c r="R189" s="1"/>
      <c r="S189" s="1"/>
      <c r="T189" s="1"/>
      <c r="U189" s="1"/>
      <c r="V189" s="1"/>
      <c r="W189" s="1"/>
      <c r="X189" s="1"/>
      <c r="Y189" s="1"/>
      <c r="Z189" s="1"/>
      <c r="AA189" s="1"/>
      <c r="AB189" s="1"/>
      <c r="AC189" s="1"/>
    </row>
    <row r="190">
      <c r="A190" s="1"/>
      <c r="B190" s="29"/>
      <c r="C190" s="30"/>
      <c r="D190" s="36"/>
      <c r="E190" s="31">
        <v>6.0</v>
      </c>
      <c r="F190" s="32" t="s">
        <v>215</v>
      </c>
      <c r="K190" s="6"/>
      <c r="L190" s="6"/>
      <c r="M190" s="48"/>
      <c r="N190" s="6"/>
      <c r="O190" s="7"/>
      <c r="P190" s="7"/>
      <c r="Q190" s="1"/>
      <c r="R190" s="1"/>
      <c r="S190" s="1"/>
      <c r="T190" s="1"/>
      <c r="U190" s="1"/>
      <c r="V190" s="1"/>
      <c r="W190" s="1"/>
      <c r="X190" s="1"/>
      <c r="Y190" s="1"/>
      <c r="Z190" s="1"/>
      <c r="AA190" s="1"/>
      <c r="AB190" s="1"/>
      <c r="AC190" s="1"/>
    </row>
    <row r="191">
      <c r="A191" s="1"/>
      <c r="B191" s="37"/>
      <c r="C191" s="38"/>
      <c r="D191" s="36"/>
      <c r="E191" s="40" t="s">
        <v>42</v>
      </c>
      <c r="K191" s="6"/>
      <c r="L191" s="6"/>
      <c r="M191" s="48"/>
      <c r="N191" s="6"/>
      <c r="O191" s="7"/>
      <c r="P191" s="7"/>
      <c r="Q191" s="1"/>
      <c r="R191" s="1"/>
      <c r="S191" s="1"/>
      <c r="T191" s="1"/>
      <c r="U191" s="1"/>
      <c r="V191" s="1"/>
      <c r="W191" s="1"/>
      <c r="X191" s="1"/>
      <c r="Y191" s="1"/>
      <c r="Z191" s="1"/>
      <c r="AA191" s="1"/>
      <c r="AB191" s="1"/>
      <c r="AC191" s="1"/>
    </row>
    <row r="192">
      <c r="A192" s="1"/>
      <c r="B192" s="29"/>
      <c r="C192" s="30"/>
      <c r="D192" s="36"/>
      <c r="E192" s="31">
        <v>7.0</v>
      </c>
      <c r="F192" s="32" t="s">
        <v>216</v>
      </c>
      <c r="K192" s="6"/>
      <c r="L192" s="6"/>
      <c r="M192" s="48"/>
      <c r="N192" s="6"/>
      <c r="O192" s="7"/>
      <c r="P192" s="7"/>
      <c r="Q192" s="1"/>
      <c r="R192" s="1"/>
      <c r="S192" s="1"/>
      <c r="T192" s="1"/>
      <c r="U192" s="1"/>
      <c r="V192" s="1"/>
      <c r="W192" s="1"/>
      <c r="X192" s="1"/>
      <c r="Y192" s="1"/>
      <c r="Z192" s="1"/>
      <c r="AA192" s="1"/>
      <c r="AB192" s="1"/>
      <c r="AC192" s="1"/>
    </row>
    <row r="193">
      <c r="A193" s="1"/>
      <c r="B193" s="55"/>
      <c r="C193" s="42"/>
      <c r="D193" s="36"/>
      <c r="E193" s="31">
        <v>8.0</v>
      </c>
      <c r="F193" s="32" t="s">
        <v>217</v>
      </c>
      <c r="K193" s="6"/>
      <c r="L193" s="6"/>
      <c r="M193" s="48"/>
      <c r="N193" s="6"/>
      <c r="O193" s="7"/>
      <c r="P193" s="7"/>
      <c r="Q193" s="1"/>
      <c r="R193" s="1"/>
      <c r="S193" s="1"/>
      <c r="T193" s="1"/>
      <c r="U193" s="1"/>
      <c r="V193" s="1"/>
      <c r="W193" s="1"/>
      <c r="X193" s="1"/>
      <c r="Y193" s="1"/>
      <c r="Z193" s="1"/>
      <c r="AA193" s="1"/>
      <c r="AB193" s="1"/>
      <c r="AC193" s="1"/>
    </row>
    <row r="194">
      <c r="A194" s="1"/>
      <c r="B194" s="37"/>
      <c r="C194" s="30"/>
      <c r="D194" s="36"/>
      <c r="E194" s="43"/>
      <c r="F194" s="32" t="s">
        <v>44</v>
      </c>
      <c r="K194" s="6"/>
      <c r="L194" s="6"/>
      <c r="M194" s="48"/>
      <c r="N194" s="6"/>
      <c r="O194" s="7"/>
      <c r="P194" s="7"/>
      <c r="Q194" s="1"/>
      <c r="R194" s="1"/>
      <c r="S194" s="1"/>
      <c r="T194" s="1"/>
      <c r="U194" s="1"/>
      <c r="V194" s="1"/>
      <c r="W194" s="1"/>
      <c r="X194" s="1"/>
      <c r="Y194" s="1"/>
      <c r="Z194" s="1"/>
      <c r="AA194" s="1"/>
      <c r="AB194" s="1"/>
      <c r="AC194" s="1"/>
    </row>
    <row r="195">
      <c r="A195" s="1"/>
      <c r="B195" s="37"/>
      <c r="C195" s="38"/>
      <c r="D195" s="36"/>
      <c r="E195" s="43"/>
      <c r="F195" s="32"/>
      <c r="K195" s="6"/>
      <c r="L195" s="6"/>
      <c r="M195" s="48"/>
      <c r="N195" s="6"/>
      <c r="O195" s="7"/>
      <c r="P195" s="7"/>
      <c r="Q195" s="1"/>
      <c r="R195" s="1"/>
      <c r="S195" s="1"/>
      <c r="T195" s="1"/>
      <c r="U195" s="1"/>
      <c r="V195" s="1"/>
      <c r="W195" s="1"/>
      <c r="X195" s="1"/>
      <c r="Y195" s="1"/>
      <c r="Z195" s="1"/>
      <c r="AA195" s="1"/>
      <c r="AB195" s="1"/>
      <c r="AC195" s="1"/>
    </row>
    <row r="196">
      <c r="A196" s="1"/>
      <c r="B196" s="37"/>
      <c r="C196" s="38"/>
      <c r="D196" s="36"/>
      <c r="E196" s="24" t="s">
        <v>218</v>
      </c>
      <c r="G196" s="25" t="str">
        <f>HYPERLINK("http://www.scouting.org/scoutsource/BoyScouts/AdvancementandAwards/life.aspx","BSA requirement page")</f>
        <v>BSA requirement page</v>
      </c>
      <c r="H196" s="32"/>
      <c r="I196" s="32"/>
      <c r="J196" s="32"/>
      <c r="K196" s="6"/>
      <c r="L196" s="6"/>
      <c r="M196" s="48"/>
      <c r="N196" s="6"/>
      <c r="O196" s="7"/>
      <c r="P196" s="7"/>
      <c r="Q196" s="1"/>
      <c r="R196" s="1"/>
      <c r="S196" s="1"/>
      <c r="T196" s="1"/>
      <c r="U196" s="1"/>
      <c r="V196" s="1"/>
      <c r="W196" s="1"/>
      <c r="X196" s="1"/>
      <c r="Y196" s="1"/>
      <c r="Z196" s="1"/>
      <c r="AA196" s="1"/>
      <c r="AB196" s="1"/>
      <c r="AC196" s="1"/>
    </row>
    <row r="197">
      <c r="A197" s="1"/>
      <c r="B197" s="29"/>
      <c r="C197" s="30"/>
      <c r="D197" s="36"/>
      <c r="E197" s="31">
        <v>1.0</v>
      </c>
      <c r="F197" s="32" t="s">
        <v>219</v>
      </c>
      <c r="K197" s="6"/>
      <c r="L197" s="6"/>
      <c r="M197" s="48"/>
      <c r="N197" s="6"/>
      <c r="O197" s="7"/>
      <c r="P197" s="7"/>
      <c r="Q197" s="1"/>
      <c r="R197" s="1"/>
      <c r="S197" s="1"/>
      <c r="T197" s="1"/>
      <c r="U197" s="1"/>
      <c r="V197" s="1"/>
      <c r="W197" s="1"/>
      <c r="X197" s="1"/>
      <c r="Y197" s="1"/>
      <c r="Z197" s="1"/>
      <c r="AA197" s="1"/>
      <c r="AB197" s="1"/>
      <c r="AC197" s="1"/>
    </row>
    <row r="198">
      <c r="A198" s="1"/>
      <c r="B198" s="29"/>
      <c r="C198" s="30"/>
      <c r="D198" s="36"/>
      <c r="E198" s="31">
        <v>2.0</v>
      </c>
      <c r="F198" s="32" t="s">
        <v>220</v>
      </c>
      <c r="K198" s="6"/>
      <c r="L198" s="6"/>
      <c r="M198" s="48"/>
      <c r="N198" s="6"/>
      <c r="O198" s="7"/>
      <c r="P198" s="7"/>
      <c r="Q198" s="1"/>
      <c r="R198" s="1"/>
      <c r="S198" s="1"/>
      <c r="T198" s="1"/>
      <c r="U198" s="1"/>
      <c r="V198" s="1"/>
      <c r="W198" s="1"/>
      <c r="X198" s="1"/>
      <c r="Y198" s="1"/>
      <c r="Z198" s="1"/>
      <c r="AA198" s="1"/>
      <c r="AB198" s="1"/>
      <c r="AC198" s="1"/>
    </row>
    <row r="199">
      <c r="A199" s="1"/>
      <c r="B199" s="29"/>
      <c r="C199" s="30"/>
      <c r="D199" s="36"/>
      <c r="E199" s="31">
        <v>3.0</v>
      </c>
      <c r="F199" s="32" t="s">
        <v>221</v>
      </c>
      <c r="J199" s="58" t="str">
        <f>HYPERLINK("http://www.scouting.org/scoutsource/BoyScouts/AdvancementandAwards/eagle.aspx","See Eagle rank requirement 3 for this list.")</f>
        <v>See Eagle rank requirement 3 for this list.</v>
      </c>
      <c r="K199" s="6"/>
      <c r="L199" s="6"/>
      <c r="M199" s="48"/>
      <c r="N199" s="6"/>
      <c r="O199" s="7"/>
      <c r="P199" s="7"/>
      <c r="Q199" s="1"/>
      <c r="R199" s="1"/>
      <c r="S199" s="1"/>
      <c r="T199" s="1"/>
      <c r="U199" s="1"/>
      <c r="V199" s="1"/>
      <c r="W199" s="1"/>
      <c r="X199" s="1"/>
      <c r="Y199" s="1"/>
      <c r="Z199" s="1"/>
      <c r="AA199" s="1"/>
      <c r="AB199" s="1"/>
      <c r="AC199" s="1"/>
    </row>
    <row r="200">
      <c r="A200" s="1"/>
      <c r="B200" s="60" t="s">
        <v>204</v>
      </c>
      <c r="G200" s="14" t="s">
        <v>205</v>
      </c>
      <c r="J200" s="60"/>
      <c r="K200" s="60"/>
      <c r="L200" s="60"/>
      <c r="M200" s="60"/>
      <c r="N200" s="60"/>
      <c r="O200" s="7"/>
      <c r="P200" s="7"/>
      <c r="Q200" s="1"/>
      <c r="R200" s="1"/>
      <c r="S200" s="1"/>
      <c r="T200" s="1"/>
      <c r="U200" s="1"/>
      <c r="V200" s="1"/>
      <c r="W200" s="1"/>
      <c r="X200" s="1"/>
      <c r="Y200" s="1"/>
      <c r="Z200" s="1"/>
      <c r="AA200" s="1"/>
      <c r="AB200" s="1"/>
      <c r="AC200" s="1"/>
    </row>
    <row r="201">
      <c r="A201" s="1"/>
      <c r="B201" s="36"/>
      <c r="C201" s="44"/>
      <c r="D201" s="36"/>
      <c r="E201" s="31"/>
      <c r="F201" s="61" t="s">
        <v>206</v>
      </c>
      <c r="G201" s="62" t="str">
        <f>IF(L10="","This section automatically updates. ",L10)</f>
        <v>This section automatically updates. </v>
      </c>
      <c r="H201" s="63"/>
      <c r="I201" s="64"/>
      <c r="J201" s="32"/>
      <c r="K201" s="6"/>
      <c r="L201" s="6"/>
      <c r="M201" s="48"/>
      <c r="N201" s="6"/>
      <c r="O201" s="7"/>
      <c r="P201" s="7"/>
      <c r="Q201" s="1"/>
      <c r="R201" s="1"/>
      <c r="S201" s="1"/>
      <c r="T201" s="1"/>
      <c r="U201" s="1"/>
      <c r="V201" s="1"/>
      <c r="W201" s="1"/>
      <c r="X201" s="1"/>
      <c r="Y201" s="1"/>
      <c r="Z201" s="1"/>
      <c r="AA201" s="1"/>
      <c r="AB201" s="1"/>
      <c r="AC201" s="1"/>
    </row>
    <row r="202">
      <c r="A202" s="1"/>
      <c r="B202" s="36"/>
      <c r="C202" s="44"/>
      <c r="D202" s="36"/>
      <c r="E202" s="31"/>
      <c r="F202" s="61" t="s">
        <v>206</v>
      </c>
      <c r="G202" s="62" t="str">
        <f t="shared" ref="G202:G203" si="3">L11</f>
        <v/>
      </c>
      <c r="H202" s="63"/>
      <c r="I202" s="64"/>
      <c r="J202" s="32"/>
      <c r="K202" s="6"/>
      <c r="L202" s="6"/>
      <c r="M202" s="48"/>
      <c r="N202" s="6"/>
      <c r="O202" s="7"/>
      <c r="P202" s="7"/>
      <c r="Q202" s="1"/>
      <c r="R202" s="1"/>
      <c r="S202" s="1"/>
      <c r="T202" s="1"/>
      <c r="U202" s="1"/>
      <c r="V202" s="1"/>
      <c r="W202" s="1"/>
      <c r="X202" s="1"/>
      <c r="Y202" s="1"/>
      <c r="Z202" s="1"/>
      <c r="AA202" s="1"/>
      <c r="AB202" s="1"/>
      <c r="AC202" s="1"/>
    </row>
    <row r="203">
      <c r="A203" s="1"/>
      <c r="B203" s="36"/>
      <c r="C203" s="44"/>
      <c r="D203" s="36"/>
      <c r="E203" s="31"/>
      <c r="F203" s="61" t="s">
        <v>206</v>
      </c>
      <c r="G203" s="62" t="str">
        <f t="shared" si="3"/>
        <v/>
      </c>
      <c r="H203" s="63"/>
      <c r="I203" s="64"/>
      <c r="J203" s="32"/>
      <c r="K203" s="6"/>
      <c r="L203" s="6"/>
      <c r="M203" s="48"/>
      <c r="N203" s="6"/>
      <c r="O203" s="7"/>
      <c r="P203" s="7"/>
      <c r="Q203" s="1"/>
      <c r="R203" s="1"/>
      <c r="S203" s="1"/>
      <c r="T203" s="1"/>
      <c r="U203" s="1"/>
      <c r="V203" s="1"/>
      <c r="W203" s="1"/>
      <c r="X203" s="1"/>
      <c r="Y203" s="1"/>
      <c r="Z203" s="1"/>
      <c r="AA203" s="1"/>
      <c r="AB203" s="1"/>
      <c r="AC203" s="1"/>
    </row>
    <row r="204">
      <c r="A204" s="1"/>
      <c r="B204" s="36"/>
      <c r="C204" s="44"/>
      <c r="D204" s="36"/>
      <c r="E204" s="31"/>
      <c r="F204" s="61"/>
      <c r="G204" s="62" t="str">
        <f t="shared" ref="G204:G205" si="4">M8</f>
        <v/>
      </c>
      <c r="H204" s="63"/>
      <c r="I204" s="64"/>
      <c r="J204" s="32"/>
      <c r="K204" s="6"/>
      <c r="L204" s="6"/>
      <c r="M204" s="48"/>
      <c r="N204" s="6"/>
      <c r="O204" s="7"/>
      <c r="P204" s="7"/>
      <c r="Q204" s="1"/>
      <c r="R204" s="1"/>
      <c r="S204" s="1"/>
      <c r="T204" s="1"/>
      <c r="U204" s="1"/>
      <c r="V204" s="1"/>
      <c r="W204" s="1"/>
      <c r="X204" s="1"/>
      <c r="Y204" s="1"/>
      <c r="Z204" s="1"/>
      <c r="AA204" s="1"/>
      <c r="AB204" s="1"/>
      <c r="AC204" s="1"/>
    </row>
    <row r="205">
      <c r="A205" s="1"/>
      <c r="B205" s="36"/>
      <c r="C205" s="44"/>
      <c r="D205" s="36"/>
      <c r="E205" s="31"/>
      <c r="G205" s="62" t="str">
        <f t="shared" si="4"/>
        <v/>
      </c>
      <c r="H205" s="63"/>
      <c r="I205" s="64"/>
      <c r="J205" s="32"/>
      <c r="K205" s="6"/>
      <c r="L205" s="6"/>
      <c r="M205" s="48"/>
      <c r="N205" s="6"/>
      <c r="O205" s="7"/>
      <c r="P205" s="7"/>
      <c r="Q205" s="1"/>
      <c r="R205" s="1"/>
      <c r="S205" s="1"/>
      <c r="T205" s="1"/>
      <c r="U205" s="1"/>
      <c r="V205" s="1"/>
      <c r="W205" s="1"/>
      <c r="X205" s="1"/>
      <c r="Y205" s="1"/>
      <c r="Z205" s="1"/>
      <c r="AA205" s="1"/>
      <c r="AB205" s="1"/>
      <c r="AC205" s="1"/>
    </row>
    <row r="206">
      <c r="A206" s="1"/>
      <c r="B206" s="29"/>
      <c r="C206" s="30"/>
      <c r="D206" s="36"/>
      <c r="E206" s="31">
        <v>4.0</v>
      </c>
      <c r="F206" s="32" t="s">
        <v>222</v>
      </c>
      <c r="K206" s="6"/>
      <c r="L206" s="6"/>
      <c r="M206" s="48"/>
      <c r="N206" s="6"/>
      <c r="O206" s="7"/>
      <c r="P206" s="7"/>
      <c r="Q206" s="1"/>
      <c r="R206" s="1"/>
      <c r="S206" s="1"/>
      <c r="T206" s="1"/>
      <c r="U206" s="1"/>
      <c r="V206" s="1"/>
      <c r="W206" s="1"/>
      <c r="X206" s="1"/>
      <c r="Y206" s="1"/>
      <c r="Z206" s="1"/>
      <c r="AA206" s="1"/>
      <c r="AB206" s="1"/>
      <c r="AC206" s="1"/>
    </row>
    <row r="207">
      <c r="A207" s="1"/>
      <c r="B207" s="29"/>
      <c r="C207" s="30"/>
      <c r="D207" s="36"/>
      <c r="E207" s="31">
        <v>5.0</v>
      </c>
      <c r="F207" s="32" t="s">
        <v>223</v>
      </c>
      <c r="K207" s="6"/>
      <c r="L207" s="6"/>
      <c r="M207" s="48"/>
      <c r="N207" s="6"/>
      <c r="O207" s="7"/>
      <c r="P207" s="7"/>
      <c r="Q207" s="1"/>
      <c r="R207" s="1"/>
      <c r="S207" s="1"/>
      <c r="T207" s="1"/>
      <c r="U207" s="1"/>
      <c r="V207" s="1"/>
      <c r="W207" s="1"/>
      <c r="X207" s="1"/>
      <c r="Y207" s="1"/>
      <c r="Z207" s="1"/>
      <c r="AA207" s="1"/>
      <c r="AB207" s="1"/>
      <c r="AC207" s="1"/>
    </row>
    <row r="208">
      <c r="A208" s="1"/>
      <c r="B208" s="65" t="s">
        <v>209</v>
      </c>
      <c r="C208" s="66"/>
      <c r="D208" s="36"/>
      <c r="E208" s="43"/>
      <c r="F208" s="32" t="s">
        <v>224</v>
      </c>
      <c r="K208" s="6"/>
      <c r="L208" s="6"/>
      <c r="M208" s="48"/>
      <c r="N208" s="6"/>
      <c r="O208" s="7"/>
      <c r="P208" s="7"/>
      <c r="Q208" s="1"/>
      <c r="R208" s="1"/>
      <c r="S208" s="1"/>
      <c r="T208" s="1"/>
      <c r="U208" s="1"/>
      <c r="V208" s="1"/>
      <c r="W208" s="1"/>
      <c r="X208" s="1"/>
      <c r="Y208" s="1"/>
      <c r="Z208" s="1"/>
      <c r="AA208" s="1"/>
      <c r="AB208" s="1"/>
      <c r="AC208" s="1"/>
    </row>
    <row r="209">
      <c r="A209" s="1"/>
      <c r="B209" s="67"/>
      <c r="C209" s="64"/>
      <c r="D209" s="36"/>
      <c r="E209" s="43"/>
      <c r="F209" s="32" t="s">
        <v>225</v>
      </c>
      <c r="K209" s="6"/>
      <c r="L209" s="6"/>
      <c r="M209" s="48"/>
      <c r="N209" s="6"/>
      <c r="O209" s="7"/>
      <c r="P209" s="7"/>
      <c r="Q209" s="1"/>
      <c r="R209" s="1"/>
      <c r="S209" s="1"/>
      <c r="T209" s="1"/>
      <c r="U209" s="1"/>
      <c r="V209" s="1"/>
      <c r="W209" s="1"/>
      <c r="X209" s="1"/>
      <c r="Y209" s="1"/>
      <c r="Z209" s="1"/>
      <c r="AA209" s="1"/>
      <c r="AB209" s="1"/>
      <c r="AC209" s="1"/>
    </row>
    <row r="210">
      <c r="A210" s="1"/>
      <c r="B210" s="37"/>
      <c r="C210" s="38"/>
      <c r="D210" s="36"/>
      <c r="E210" s="43"/>
      <c r="F210" s="32" t="s">
        <v>226</v>
      </c>
      <c r="K210" s="6"/>
      <c r="L210" s="6"/>
      <c r="M210" s="48"/>
      <c r="N210" s="6"/>
      <c r="O210" s="7"/>
      <c r="P210" s="7"/>
      <c r="Q210" s="1"/>
      <c r="R210" s="1"/>
      <c r="S210" s="1"/>
      <c r="T210" s="1"/>
      <c r="U210" s="1"/>
      <c r="V210" s="1"/>
      <c r="W210" s="1"/>
      <c r="X210" s="1"/>
      <c r="Y210" s="1"/>
      <c r="Z210" s="1"/>
      <c r="AA210" s="1"/>
      <c r="AB210" s="1"/>
      <c r="AC210" s="1"/>
    </row>
    <row r="211">
      <c r="A211" s="1"/>
      <c r="B211" s="37"/>
      <c r="C211" s="38"/>
      <c r="D211" s="36"/>
      <c r="E211" s="43"/>
      <c r="F211" s="32" t="s">
        <v>227</v>
      </c>
      <c r="K211" s="6"/>
      <c r="L211" s="6"/>
      <c r="M211" s="48"/>
      <c r="N211" s="6"/>
      <c r="O211" s="7"/>
      <c r="P211" s="7"/>
      <c r="Q211" s="1"/>
      <c r="R211" s="1"/>
      <c r="S211" s="1"/>
      <c r="T211" s="1"/>
      <c r="U211" s="1"/>
      <c r="V211" s="1"/>
      <c r="W211" s="1"/>
      <c r="X211" s="1"/>
      <c r="Y211" s="1"/>
      <c r="Z211" s="1"/>
      <c r="AA211" s="1"/>
      <c r="AB211" s="1"/>
      <c r="AC211" s="1"/>
    </row>
    <row r="212">
      <c r="A212" s="1"/>
      <c r="B212" s="37"/>
      <c r="C212" s="38"/>
      <c r="D212" s="36"/>
      <c r="E212" s="40" t="s">
        <v>228</v>
      </c>
      <c r="K212" s="6"/>
      <c r="L212" s="6"/>
      <c r="M212" s="48"/>
      <c r="N212" s="6"/>
      <c r="O212" s="7"/>
      <c r="P212" s="7"/>
      <c r="Q212" s="1"/>
      <c r="R212" s="1"/>
      <c r="S212" s="1"/>
      <c r="T212" s="1"/>
      <c r="U212" s="1"/>
      <c r="V212" s="1"/>
      <c r="W212" s="1"/>
      <c r="X212" s="1"/>
      <c r="Y212" s="1"/>
      <c r="Z212" s="1"/>
      <c r="AA212" s="1"/>
      <c r="AB212" s="1"/>
      <c r="AC212" s="1"/>
    </row>
    <row r="213">
      <c r="A213" s="1"/>
      <c r="B213" s="29"/>
      <c r="C213" s="30"/>
      <c r="D213" s="36"/>
      <c r="E213" s="31">
        <v>6.0</v>
      </c>
      <c r="F213" s="32" t="s">
        <v>229</v>
      </c>
      <c r="J213" s="32"/>
      <c r="K213" s="6"/>
      <c r="L213" s="6"/>
      <c r="M213" s="48"/>
      <c r="N213" s="6"/>
      <c r="O213" s="7"/>
      <c r="P213" s="7"/>
      <c r="Q213" s="1"/>
      <c r="R213" s="1"/>
      <c r="S213" s="1"/>
      <c r="T213" s="1"/>
      <c r="U213" s="1"/>
      <c r="V213" s="1"/>
      <c r="W213" s="1"/>
      <c r="X213" s="1"/>
      <c r="Y213" s="1"/>
      <c r="Z213" s="1"/>
      <c r="AA213" s="1"/>
      <c r="AB213" s="1"/>
      <c r="AC213" s="1"/>
    </row>
    <row r="214">
      <c r="A214" s="1"/>
      <c r="B214" s="37"/>
      <c r="C214" s="38"/>
      <c r="D214" s="36"/>
      <c r="E214" s="31"/>
      <c r="F214" s="32" t="s">
        <v>230</v>
      </c>
      <c r="K214" s="6"/>
      <c r="L214" s="6"/>
      <c r="M214" s="48"/>
      <c r="N214" s="6"/>
      <c r="O214" s="7"/>
      <c r="P214" s="7"/>
      <c r="Q214" s="1"/>
      <c r="R214" s="1"/>
      <c r="S214" s="1"/>
      <c r="T214" s="1"/>
      <c r="U214" s="1"/>
      <c r="V214" s="1"/>
      <c r="W214" s="1"/>
      <c r="X214" s="1"/>
      <c r="Y214" s="1"/>
      <c r="Z214" s="1"/>
      <c r="AA214" s="1"/>
      <c r="AB214" s="1"/>
      <c r="AC214" s="1"/>
    </row>
    <row r="215" ht="14.25" customHeight="1">
      <c r="A215" s="1"/>
      <c r="B215" s="37"/>
      <c r="C215" s="38"/>
      <c r="D215" s="36"/>
      <c r="E215" s="31"/>
      <c r="F215" s="49" t="s">
        <v>90</v>
      </c>
      <c r="G215" s="50"/>
      <c r="H215" s="51" t="str">
        <f>HYPERLINK("http://meritbadge.org/wiki/index.php/Trainer%E2%80%99s_EDGE","source: meritbadge.org/wiki/index.php/Trainer’s_EDGE")</f>
        <v>source: meritbadge.org/wiki/index.php/Trainer’s_EDGE</v>
      </c>
      <c r="K215" s="6"/>
      <c r="L215" s="6"/>
      <c r="M215" s="48"/>
      <c r="N215" s="6"/>
      <c r="O215" s="7"/>
      <c r="P215" s="7"/>
      <c r="Q215" s="1"/>
      <c r="R215" s="1"/>
      <c r="S215" s="1"/>
      <c r="T215" s="1"/>
      <c r="U215" s="1"/>
      <c r="V215" s="1"/>
      <c r="W215" s="1"/>
      <c r="X215" s="1"/>
      <c r="Y215" s="1"/>
      <c r="Z215" s="1"/>
      <c r="AA215" s="1"/>
      <c r="AB215" s="1"/>
      <c r="AC215" s="1"/>
    </row>
    <row r="216">
      <c r="A216" s="1"/>
      <c r="B216" s="37"/>
      <c r="C216" s="38"/>
      <c r="D216" s="36"/>
      <c r="E216" s="31"/>
      <c r="F216" s="52"/>
      <c r="G216" s="53" t="s">
        <v>91</v>
      </c>
      <c r="K216" s="6"/>
      <c r="L216" s="6"/>
      <c r="M216" s="48"/>
      <c r="N216" s="6"/>
      <c r="O216" s="7"/>
      <c r="P216" s="7"/>
      <c r="Q216" s="1"/>
      <c r="R216" s="1"/>
      <c r="S216" s="1"/>
      <c r="T216" s="1"/>
      <c r="U216" s="1"/>
      <c r="V216" s="1"/>
      <c r="W216" s="1"/>
      <c r="X216" s="1"/>
      <c r="Y216" s="1"/>
      <c r="Z216" s="1"/>
      <c r="AA216" s="1"/>
      <c r="AB216" s="1"/>
      <c r="AC216" s="1"/>
    </row>
    <row r="217">
      <c r="A217" s="1"/>
      <c r="B217" s="29"/>
      <c r="C217" s="30"/>
      <c r="D217" s="36"/>
      <c r="E217" s="31">
        <v>7.0</v>
      </c>
      <c r="F217" s="32" t="s">
        <v>231</v>
      </c>
      <c r="K217" s="6"/>
      <c r="L217" s="6"/>
      <c r="M217" s="48"/>
      <c r="N217" s="6"/>
      <c r="O217" s="7"/>
      <c r="P217" s="7"/>
      <c r="Q217" s="1"/>
      <c r="R217" s="1"/>
      <c r="S217" s="1"/>
      <c r="T217" s="1"/>
      <c r="U217" s="1"/>
      <c r="V217" s="1"/>
      <c r="W217" s="1"/>
      <c r="X217" s="1"/>
      <c r="Y217" s="1"/>
      <c r="Z217" s="1"/>
      <c r="AA217" s="1"/>
      <c r="AB217" s="1"/>
      <c r="AC217" s="1"/>
    </row>
    <row r="218">
      <c r="A218" s="1"/>
      <c r="B218" s="55"/>
      <c r="C218" s="42"/>
      <c r="D218" s="36"/>
      <c r="E218" s="31">
        <v>8.0</v>
      </c>
      <c r="F218" s="32" t="s">
        <v>232</v>
      </c>
      <c r="K218" s="6"/>
      <c r="L218" s="6"/>
      <c r="M218" s="48"/>
      <c r="N218" s="6"/>
      <c r="O218" s="7"/>
      <c r="P218" s="7"/>
      <c r="Q218" s="1"/>
      <c r="R218" s="1"/>
      <c r="S218" s="1"/>
      <c r="T218" s="1"/>
      <c r="U218" s="1"/>
      <c r="V218" s="1"/>
      <c r="W218" s="1"/>
      <c r="X218" s="1"/>
      <c r="Y218" s="1"/>
      <c r="Z218" s="1"/>
      <c r="AA218" s="1"/>
      <c r="AB218" s="1"/>
      <c r="AC218" s="1"/>
    </row>
    <row r="219">
      <c r="A219" s="1"/>
      <c r="B219" s="37"/>
      <c r="C219" s="30"/>
      <c r="D219" s="36"/>
      <c r="E219" s="43"/>
      <c r="F219" s="32" t="s">
        <v>44</v>
      </c>
      <c r="K219" s="6"/>
      <c r="L219" s="6"/>
      <c r="M219" s="48"/>
      <c r="N219" s="6"/>
      <c r="O219" s="7"/>
      <c r="P219" s="7"/>
      <c r="Q219" s="1"/>
      <c r="R219" s="1"/>
      <c r="S219" s="1"/>
      <c r="T219" s="1"/>
      <c r="U219" s="1"/>
      <c r="V219" s="1"/>
      <c r="W219" s="1"/>
      <c r="X219" s="1"/>
      <c r="Y219" s="1"/>
      <c r="Z219" s="1"/>
      <c r="AA219" s="1"/>
      <c r="AB219" s="1"/>
      <c r="AC219" s="1"/>
    </row>
    <row r="220">
      <c r="A220" s="1"/>
      <c r="B220" s="37"/>
      <c r="C220" s="38"/>
      <c r="D220" s="36"/>
      <c r="E220" s="43"/>
      <c r="F220" s="32"/>
      <c r="K220" s="6"/>
      <c r="L220" s="6"/>
      <c r="M220" s="48"/>
      <c r="N220" s="6"/>
      <c r="O220" s="7"/>
      <c r="P220" s="7"/>
      <c r="Q220" s="1"/>
      <c r="R220" s="1"/>
      <c r="S220" s="1"/>
      <c r="T220" s="1"/>
      <c r="U220" s="1"/>
      <c r="V220" s="1"/>
      <c r="W220" s="1"/>
      <c r="X220" s="1"/>
      <c r="Y220" s="1"/>
      <c r="Z220" s="1"/>
      <c r="AA220" s="1"/>
      <c r="AB220" s="1"/>
      <c r="AC220" s="1"/>
    </row>
    <row r="221">
      <c r="A221" s="1"/>
      <c r="B221" s="37"/>
      <c r="C221" s="38"/>
      <c r="D221" s="36"/>
      <c r="E221" s="24" t="s">
        <v>233</v>
      </c>
      <c r="G221" s="25" t="str">
        <f>HYPERLINK("http://www.scouting.org/scoutsource/BoyScouts/AdvancementandAwards/eagle.aspx","BSA requirement page")</f>
        <v>BSA requirement page</v>
      </c>
      <c r="H221" s="32"/>
      <c r="I221" s="68" t="s">
        <v>234</v>
      </c>
      <c r="J221" s="32"/>
      <c r="K221" s="6"/>
      <c r="L221" s="6"/>
      <c r="M221" s="48"/>
      <c r="N221" s="6"/>
      <c r="O221" s="7"/>
      <c r="P221" s="7"/>
      <c r="Q221" s="1"/>
      <c r="R221" s="1"/>
      <c r="S221" s="1"/>
      <c r="T221" s="1"/>
      <c r="U221" s="1"/>
      <c r="V221" s="1"/>
      <c r="W221" s="1"/>
      <c r="X221" s="1"/>
      <c r="Y221" s="1"/>
      <c r="Z221" s="1"/>
      <c r="AA221" s="1"/>
      <c r="AB221" s="1"/>
      <c r="AC221" s="1"/>
    </row>
    <row r="222">
      <c r="A222" s="1"/>
      <c r="B222" s="29"/>
      <c r="C222" s="30"/>
      <c r="D222" s="36"/>
      <c r="E222" s="31">
        <v>1.0</v>
      </c>
      <c r="F222" s="32" t="s">
        <v>235</v>
      </c>
      <c r="K222" s="6"/>
      <c r="L222" s="6"/>
      <c r="M222" s="48"/>
      <c r="N222" s="6"/>
      <c r="O222" s="7"/>
      <c r="P222" s="7"/>
      <c r="Q222" s="1"/>
      <c r="R222" s="1"/>
      <c r="S222" s="1"/>
      <c r="T222" s="1"/>
      <c r="U222" s="1"/>
      <c r="V222" s="1"/>
      <c r="W222" s="1"/>
      <c r="X222" s="1"/>
      <c r="Y222" s="1"/>
      <c r="Z222" s="1"/>
      <c r="AA222" s="1"/>
      <c r="AB222" s="1"/>
      <c r="AC222" s="1"/>
    </row>
    <row r="223">
      <c r="A223" s="1"/>
      <c r="B223" s="29"/>
      <c r="C223" s="30"/>
      <c r="D223" s="36"/>
      <c r="E223" s="31">
        <v>2.0</v>
      </c>
      <c r="F223" s="32" t="s">
        <v>236</v>
      </c>
      <c r="K223" s="6"/>
      <c r="L223" s="6"/>
      <c r="M223" s="48"/>
      <c r="N223" s="6"/>
      <c r="O223" s="7"/>
      <c r="P223" s="7"/>
      <c r="Q223" s="1"/>
      <c r="R223" s="1"/>
      <c r="S223" s="1"/>
      <c r="T223" s="1"/>
      <c r="U223" s="1"/>
      <c r="V223" s="1"/>
      <c r="W223" s="1"/>
      <c r="X223" s="1"/>
      <c r="Y223" s="1"/>
      <c r="Z223" s="1"/>
      <c r="AA223" s="1"/>
      <c r="AB223" s="1"/>
      <c r="AC223" s="1"/>
    </row>
    <row r="224">
      <c r="A224" s="1"/>
      <c r="B224" s="29"/>
      <c r="C224" s="30"/>
      <c r="D224" s="36"/>
      <c r="E224" s="31">
        <v>3.0</v>
      </c>
      <c r="F224" s="32" t="s">
        <v>237</v>
      </c>
      <c r="K224" s="6"/>
      <c r="L224" s="6"/>
      <c r="M224" s="48"/>
      <c r="N224" s="6"/>
      <c r="O224" s="7"/>
      <c r="P224" s="7"/>
      <c r="Q224" s="1"/>
      <c r="R224" s="1"/>
      <c r="S224" s="1"/>
      <c r="T224" s="1"/>
      <c r="U224" s="1"/>
      <c r="V224" s="1"/>
      <c r="W224" s="1"/>
      <c r="X224" s="1"/>
      <c r="Y224" s="1"/>
      <c r="Z224" s="1"/>
      <c r="AA224" s="1"/>
      <c r="AB224" s="1"/>
      <c r="AC224" s="1"/>
    </row>
    <row r="225">
      <c r="A225" s="1"/>
      <c r="B225" s="37"/>
      <c r="C225" s="38"/>
      <c r="D225" s="36"/>
      <c r="E225" s="40" t="s">
        <v>238</v>
      </c>
      <c r="K225" s="6"/>
      <c r="L225" s="6"/>
      <c r="M225" s="48"/>
      <c r="N225" s="6"/>
      <c r="O225" s="7"/>
      <c r="P225" s="7"/>
      <c r="Q225" s="1"/>
      <c r="R225" s="1"/>
      <c r="S225" s="1"/>
      <c r="T225" s="1"/>
      <c r="U225" s="1"/>
      <c r="V225" s="1"/>
      <c r="W225" s="1"/>
      <c r="X225" s="1"/>
      <c r="Y225" s="1"/>
      <c r="Z225" s="1"/>
      <c r="AA225" s="1"/>
      <c r="AB225" s="1"/>
      <c r="AC225" s="1"/>
    </row>
    <row r="226">
      <c r="A226" s="1"/>
      <c r="B226" s="37"/>
      <c r="C226" s="38"/>
      <c r="D226" s="36"/>
      <c r="E226" s="69" t="str">
        <f t="shared" ref="E226:E232" si="5">if(C278&lt;&gt;"","X","")</f>
        <v/>
      </c>
      <c r="F226" s="25" t="str">
        <f>HYPERLINK("http://www.scouting.org/scoutsource/BoyScouts/AdvancementandAwards/MeritBadges/mb-FIRS.aspx","a. First Aid")</f>
        <v>a. First Aid</v>
      </c>
      <c r="G226" s="60" t="s">
        <v>239</v>
      </c>
      <c r="K226" s="60"/>
      <c r="L226" s="60"/>
      <c r="M226" s="70"/>
      <c r="N226" s="60"/>
      <c r="O226" s="7"/>
      <c r="P226" s="7"/>
      <c r="Q226" s="1"/>
      <c r="R226" s="1"/>
      <c r="S226" s="1"/>
      <c r="T226" s="1"/>
      <c r="U226" s="1"/>
      <c r="V226" s="1"/>
      <c r="W226" s="1"/>
      <c r="X226" s="1"/>
      <c r="Y226" s="1"/>
      <c r="Z226" s="1"/>
      <c r="AA226" s="1"/>
      <c r="AB226" s="1"/>
      <c r="AC226" s="1"/>
    </row>
    <row r="227">
      <c r="A227" s="1"/>
      <c r="B227" s="37"/>
      <c r="C227" s="38"/>
      <c r="D227" s="36"/>
      <c r="E227" s="69" t="str">
        <f t="shared" si="5"/>
        <v/>
      </c>
      <c r="F227" s="25" t="str">
        <f>HYPERLINK("http://www.scouting.org/scoutsource/BoyScouts/AdvancementandAwards/MeritBadges/mb-CITC.aspx","b. Citizenship in the Community")</f>
        <v>b. Citizenship in the Community</v>
      </c>
      <c r="G227" s="71"/>
      <c r="H227" s="71"/>
      <c r="I227" s="71" t="str">
        <f>"Merit Badge Total: "&amp;counta($C$278:$C$428)</f>
        <v>Merit Badge Total: 0</v>
      </c>
      <c r="J227" s="72"/>
      <c r="K227" s="6"/>
      <c r="L227" s="6"/>
      <c r="M227" s="48"/>
      <c r="N227" s="6"/>
      <c r="O227" s="7"/>
      <c r="P227" s="7"/>
      <c r="Q227" s="1"/>
      <c r="R227" s="1"/>
      <c r="S227" s="1"/>
      <c r="T227" s="1"/>
      <c r="U227" s="1"/>
      <c r="V227" s="1"/>
      <c r="W227" s="1"/>
      <c r="X227" s="1"/>
      <c r="Y227" s="1"/>
      <c r="Z227" s="1"/>
      <c r="AA227" s="1"/>
      <c r="AB227" s="1"/>
      <c r="AC227" s="1"/>
    </row>
    <row r="228">
      <c r="A228" s="1"/>
      <c r="B228" s="37"/>
      <c r="C228" s="38"/>
      <c r="D228" s="36"/>
      <c r="E228" s="69" t="str">
        <f t="shared" si="5"/>
        <v/>
      </c>
      <c r="F228" s="25" t="str">
        <f>HYPERLINK("http://www.scouting.org/scoutsource/BoyScouts/AdvancementandAwards/MeritBadges/mb-CITN.aspx","c. Citizenship in the Nation")</f>
        <v>c. Citizenship in the Nation</v>
      </c>
      <c r="G228" s="71"/>
      <c r="H228" s="71"/>
      <c r="I228" s="73" t="str">
        <f>if(AND(counta($C$278:$C$428)&gt;=21,COUNTA(E226:E238&gt;=13)),"    #3 is complete","")</f>
        <v/>
      </c>
      <c r="K228" s="6"/>
      <c r="L228" s="6"/>
      <c r="M228" s="48"/>
      <c r="N228" s="6"/>
      <c r="O228" s="7"/>
      <c r="P228" s="7"/>
      <c r="Q228" s="1"/>
      <c r="R228" s="1"/>
      <c r="S228" s="1"/>
      <c r="T228" s="1"/>
      <c r="U228" s="1"/>
      <c r="V228" s="1"/>
      <c r="W228" s="1"/>
      <c r="X228" s="1"/>
      <c r="Y228" s="1"/>
      <c r="Z228" s="1"/>
      <c r="AA228" s="1"/>
      <c r="AB228" s="1"/>
      <c r="AC228" s="1"/>
    </row>
    <row r="229">
      <c r="A229" s="1"/>
      <c r="B229" s="37"/>
      <c r="C229" s="38"/>
      <c r="D229" s="36"/>
      <c r="E229" s="69" t="str">
        <f t="shared" si="5"/>
        <v/>
      </c>
      <c r="F229" s="25" t="str">
        <f>HYPERLINK("http://www.scouting.org/scoutsource/BoyScouts/AdvancementandAwards/MeritBadges/mb-CITW.aspx","d. Citizenship in the World")</f>
        <v>d. Citizenship in the World</v>
      </c>
      <c r="G229" s="71"/>
      <c r="H229" s="71"/>
      <c r="I229" s="71"/>
      <c r="K229" s="6"/>
      <c r="L229" s="6"/>
      <c r="M229" s="48"/>
      <c r="N229" s="6"/>
      <c r="O229" s="7"/>
      <c r="P229" s="7"/>
      <c r="Q229" s="1"/>
      <c r="R229" s="1"/>
      <c r="S229" s="1"/>
      <c r="T229" s="1"/>
      <c r="U229" s="1"/>
      <c r="V229" s="1"/>
      <c r="W229" s="1"/>
      <c r="X229" s="1"/>
      <c r="Y229" s="1"/>
      <c r="Z229" s="1"/>
      <c r="AA229" s="1"/>
      <c r="AB229" s="1"/>
      <c r="AC229" s="1"/>
    </row>
    <row r="230">
      <c r="A230" s="1"/>
      <c r="B230" s="37"/>
      <c r="C230" s="38"/>
      <c r="D230" s="36"/>
      <c r="E230" s="69" t="str">
        <f t="shared" si="5"/>
        <v/>
      </c>
      <c r="F230" s="25" t="str">
        <f>HYPERLINK("http://www.scouting.org/scoutsource/BoyScouts/AdvancementandAwards/MeritBadges/mb-COMM.aspx","e. Communication")</f>
        <v>e. Communication</v>
      </c>
      <c r="G230" s="71"/>
      <c r="H230" s="71"/>
      <c r="I230" s="71"/>
      <c r="J230" s="71"/>
      <c r="K230" s="6"/>
      <c r="L230" s="6"/>
      <c r="M230" s="48"/>
      <c r="N230" s="6"/>
      <c r="O230" s="7"/>
      <c r="P230" s="7"/>
      <c r="Q230" s="1"/>
      <c r="R230" s="1"/>
      <c r="S230" s="1"/>
      <c r="T230" s="1"/>
      <c r="U230" s="1"/>
      <c r="V230" s="1"/>
      <c r="W230" s="1"/>
      <c r="X230" s="1"/>
      <c r="Y230" s="1"/>
      <c r="Z230" s="1"/>
      <c r="AA230" s="1"/>
      <c r="AB230" s="1"/>
      <c r="AC230" s="1"/>
    </row>
    <row r="231">
      <c r="A231" s="1"/>
      <c r="B231" s="37"/>
      <c r="C231" s="38"/>
      <c r="D231" s="36"/>
      <c r="E231" s="69" t="str">
        <f t="shared" si="5"/>
        <v/>
      </c>
      <c r="F231" s="25" t="str">
        <f>HYPERLINK("http://www.scouting.org/scoutsource/BoyScouts/AdvancementandAwards/MeritBadges/mb-COOK.aspx","f. Cooking")</f>
        <v>f. Cooking</v>
      </c>
      <c r="G231" s="25" t="str">
        <f>HYPERLINK("http://meritbadge.org/wiki/index.php/Cooking","2014 requirements")</f>
        <v>2014 requirements</v>
      </c>
      <c r="H231" s="71"/>
      <c r="I231" s="71"/>
      <c r="J231" s="71"/>
      <c r="K231" s="6"/>
      <c r="L231" s="6"/>
      <c r="M231" s="48"/>
      <c r="N231" s="6"/>
      <c r="O231" s="7"/>
      <c r="P231" s="7"/>
      <c r="Q231" s="1"/>
      <c r="R231" s="1"/>
      <c r="S231" s="1"/>
      <c r="T231" s="1"/>
      <c r="U231" s="1"/>
      <c r="V231" s="1"/>
      <c r="W231" s="1"/>
      <c r="X231" s="1"/>
      <c r="Y231" s="1"/>
      <c r="Z231" s="1"/>
      <c r="AA231" s="1"/>
      <c r="AB231" s="1"/>
      <c r="AC231" s="1"/>
    </row>
    <row r="232">
      <c r="A232" s="1"/>
      <c r="B232" s="37"/>
      <c r="C232" s="38"/>
      <c r="D232" s="36"/>
      <c r="E232" s="69" t="str">
        <f t="shared" si="5"/>
        <v/>
      </c>
      <c r="F232" s="25" t="str">
        <f>HYPERLINK("http://www.scouting.org/scoutsource/BoyScouts/AdvancementandAwards/MeritBadges/mb-PERF.aspx","g. Personal Fitness")</f>
        <v>g. Personal Fitness</v>
      </c>
      <c r="G232" s="71"/>
      <c r="H232" s="71"/>
      <c r="I232" s="71"/>
      <c r="K232" s="6"/>
      <c r="L232" s="6"/>
      <c r="M232" s="48"/>
      <c r="N232" s="6"/>
      <c r="O232" s="7"/>
      <c r="P232" s="7"/>
      <c r="Q232" s="1"/>
      <c r="R232" s="1"/>
      <c r="S232" s="1"/>
      <c r="T232" s="1"/>
      <c r="U232" s="1"/>
      <c r="V232" s="1"/>
      <c r="W232" s="1"/>
      <c r="X232" s="1"/>
      <c r="Y232" s="1"/>
      <c r="Z232" s="1"/>
      <c r="AA232" s="1"/>
      <c r="AB232" s="1"/>
      <c r="AC232" s="1"/>
    </row>
    <row r="233">
      <c r="A233" s="1"/>
      <c r="B233" s="37"/>
      <c r="C233" s="38"/>
      <c r="D233" s="36"/>
      <c r="E233" s="69" t="str">
        <f>if(OR(C285&lt;&gt;"",C286&lt;&gt;""),"X","")</f>
        <v/>
      </c>
      <c r="F233" s="25" t="str">
        <f>HYPERLINK("http://www.scouting.org/scoutsource/BoyScouts/AdvancementandAwards/MeritBadges/mb-EMER.aspx","h. Emergency Preparedness ")</f>
        <v>h. Emergency Preparedness </v>
      </c>
      <c r="G233" s="71"/>
      <c r="I233" s="25" t="str">
        <f>HYPERLINK("http://www.scouting.org/scoutsource/BoyScouts/AdvancementandAwards/MeritBadges/mb-LIFE.aspx","OR Lifesaving")</f>
        <v>OR Lifesaving</v>
      </c>
      <c r="J233" s="71"/>
      <c r="K233" s="6"/>
      <c r="L233" s="6"/>
      <c r="M233" s="48"/>
      <c r="N233" s="6"/>
      <c r="O233" s="7"/>
      <c r="P233" s="7"/>
      <c r="Q233" s="1"/>
      <c r="R233" s="1"/>
      <c r="S233" s="1"/>
      <c r="T233" s="1"/>
      <c r="U233" s="1"/>
      <c r="V233" s="1"/>
      <c r="W233" s="1"/>
      <c r="X233" s="1"/>
      <c r="Y233" s="1"/>
      <c r="Z233" s="1"/>
      <c r="AA233" s="1"/>
      <c r="AB233" s="1"/>
      <c r="AC233" s="1"/>
    </row>
    <row r="234">
      <c r="A234" s="1"/>
      <c r="B234" s="37"/>
      <c r="C234" s="38"/>
      <c r="D234" s="36"/>
      <c r="E234" s="69" t="str">
        <f>if(OR(C287&lt;&gt;"",C288&lt;&gt;""),"X","")</f>
        <v/>
      </c>
      <c r="F234" s="25" t="str">
        <f>HYPERLINK("http://www.scouting.org/scoutsource/BoyScouts/AdvancementandAwards/MeritBadges/mb-ENVS.aspx","i. Environmental Science")</f>
        <v>i. Environmental Science</v>
      </c>
      <c r="G234" s="71"/>
      <c r="I234" s="25" t="str">
        <f>HYPERLINK("http://www.scouting.org/scoutsource/BoyScouts/AdvancementandAwards/MeritBadges/mb-SUST.aspx","OR Sustainability")</f>
        <v>OR Sustainability</v>
      </c>
      <c r="J234" s="71"/>
      <c r="K234" s="6"/>
      <c r="L234" s="6"/>
      <c r="M234" s="48"/>
      <c r="N234" s="6"/>
      <c r="O234" s="7"/>
      <c r="P234" s="7"/>
      <c r="Q234" s="1"/>
      <c r="R234" s="1"/>
      <c r="S234" s="1"/>
      <c r="T234" s="1"/>
      <c r="U234" s="1"/>
      <c r="V234" s="1"/>
      <c r="W234" s="1"/>
      <c r="X234" s="1"/>
      <c r="Y234" s="1"/>
      <c r="Z234" s="1"/>
      <c r="AA234" s="1"/>
      <c r="AB234" s="1"/>
      <c r="AC234" s="1"/>
    </row>
    <row r="235">
      <c r="A235" s="1"/>
      <c r="B235" s="37"/>
      <c r="C235" s="38"/>
      <c r="D235" s="36"/>
      <c r="E235" s="69" t="str">
        <f>if(C289&lt;&gt;"","X","")</f>
        <v/>
      </c>
      <c r="F235" s="25" t="str">
        <f>HYPERLINK("http://www.scouting.org/scoutsource/BoyScouts/AdvancementandAwards/MeritBadges/mb-PERM.aspx","j. Personal Management")</f>
        <v>j. Personal Management</v>
      </c>
      <c r="G235" s="71"/>
      <c r="I235" s="71"/>
      <c r="J235" s="71"/>
      <c r="K235" s="6"/>
      <c r="L235" s="6"/>
      <c r="M235" s="48"/>
      <c r="N235" s="6"/>
      <c r="O235" s="7"/>
      <c r="P235" s="7"/>
      <c r="Q235" s="1"/>
      <c r="R235" s="1"/>
      <c r="S235" s="1"/>
      <c r="T235" s="1"/>
      <c r="U235" s="1"/>
      <c r="V235" s="1"/>
      <c r="W235" s="1"/>
      <c r="X235" s="1"/>
      <c r="Y235" s="1"/>
      <c r="Z235" s="1"/>
      <c r="AA235" s="1"/>
      <c r="AB235" s="1"/>
      <c r="AC235" s="1"/>
    </row>
    <row r="236">
      <c r="A236" s="1"/>
      <c r="B236" s="37"/>
      <c r="C236" s="38"/>
      <c r="D236" s="36"/>
      <c r="E236" s="69" t="str">
        <f>if(OR(C290&lt;&gt;"",C291&lt;&gt;"",C292&lt;&gt;""),"X","")</f>
        <v/>
      </c>
      <c r="F236" s="25" t="str">
        <f>HYPERLINK("http://www.scouting.org/scoutsource/BoyScouts/AdvancementandAwards/MeritBadges/mb-SWIM.aspx","k. Swimming ")</f>
        <v>k. Swimming </v>
      </c>
      <c r="G236" s="68" t="str">
        <f>HYPERLINK("http://www.scouting.org/scoutsource/BoyScouts/AdvancementandAwards/MeritBadges/mb-HIKE.aspx","OR Hiking ")</f>
        <v>OR Hiking </v>
      </c>
      <c r="I236" s="25" t="str">
        <f>HYPERLINK("http://www.scouting.org/scoutsource/BoyScouts/AdvancementandAwards/MeritBadges/mb-CYCL.aspx","OR Cycling")</f>
        <v>OR Cycling</v>
      </c>
      <c r="J236" s="71"/>
      <c r="K236" s="6"/>
      <c r="L236" s="6"/>
      <c r="M236" s="48"/>
      <c r="N236" s="6"/>
      <c r="O236" s="7"/>
      <c r="P236" s="7"/>
      <c r="Q236" s="1"/>
      <c r="R236" s="1"/>
      <c r="S236" s="1"/>
      <c r="T236" s="1"/>
      <c r="U236" s="1"/>
      <c r="V236" s="1"/>
      <c r="W236" s="1"/>
      <c r="X236" s="1"/>
      <c r="Y236" s="1"/>
      <c r="Z236" s="1"/>
      <c r="AA236" s="1"/>
      <c r="AB236" s="1"/>
      <c r="AC236" s="1"/>
    </row>
    <row r="237">
      <c r="A237" s="1"/>
      <c r="B237" s="37"/>
      <c r="C237" s="38"/>
      <c r="D237" s="36"/>
      <c r="E237" s="69" t="str">
        <f t="shared" ref="E237:E238" si="6">if(C293&lt;&gt;"","X","")</f>
        <v/>
      </c>
      <c r="F237" s="25" t="str">
        <f>HYPERLINK("http://www.scouting.org/scoutsource/BoyScouts/AdvancementandAwards/MeritBadges/mb-CAMP.aspx","l. Camping")</f>
        <v>l. Camping</v>
      </c>
      <c r="G237" s="71"/>
      <c r="H237" s="71"/>
      <c r="I237" s="71"/>
      <c r="J237" s="71"/>
      <c r="K237" s="6"/>
      <c r="L237" s="6"/>
      <c r="M237" s="48"/>
      <c r="N237" s="6"/>
      <c r="O237" s="7"/>
      <c r="P237" s="7"/>
      <c r="Q237" s="1"/>
      <c r="R237" s="1"/>
      <c r="S237" s="1"/>
      <c r="T237" s="1"/>
      <c r="U237" s="1"/>
      <c r="V237" s="1"/>
      <c r="W237" s="1"/>
      <c r="X237" s="1"/>
      <c r="Y237" s="1"/>
      <c r="Z237" s="1"/>
      <c r="AA237" s="1"/>
      <c r="AB237" s="1"/>
      <c r="AC237" s="1"/>
    </row>
    <row r="238">
      <c r="A238" s="1"/>
      <c r="B238" s="37"/>
      <c r="C238" s="38"/>
      <c r="D238" s="36"/>
      <c r="E238" s="69" t="str">
        <f t="shared" si="6"/>
        <v/>
      </c>
      <c r="F238" s="25" t="str">
        <f>HYPERLINK("http://www.scouting.org/scoutsource/BoyScouts/AdvancementandAwards/MeritBadges/mb-FAML.aspx","m. Family Life")</f>
        <v>m. Family Life</v>
      </c>
      <c r="G238" s="71"/>
      <c r="H238" s="71"/>
      <c r="I238" s="71"/>
      <c r="J238" s="71"/>
      <c r="K238" s="6"/>
      <c r="L238" s="6"/>
      <c r="M238" s="48"/>
      <c r="N238" s="6"/>
      <c r="O238" s="7"/>
      <c r="P238" s="7"/>
      <c r="Q238" s="1"/>
      <c r="R238" s="1"/>
      <c r="S238" s="1"/>
      <c r="T238" s="1"/>
      <c r="U238" s="1"/>
      <c r="V238" s="1"/>
      <c r="W238" s="1"/>
      <c r="X238" s="1"/>
      <c r="Y238" s="1"/>
      <c r="Z238" s="1"/>
      <c r="AA238" s="1"/>
      <c r="AB238" s="1"/>
      <c r="AC238" s="1"/>
    </row>
    <row r="239">
      <c r="A239" s="1"/>
      <c r="B239" s="29"/>
      <c r="C239" s="30"/>
      <c r="D239" s="36"/>
      <c r="E239" s="31">
        <v>4.0</v>
      </c>
      <c r="F239" s="32" t="s">
        <v>240</v>
      </c>
      <c r="K239" s="6"/>
      <c r="L239" s="6"/>
      <c r="M239" s="48"/>
      <c r="N239" s="6"/>
      <c r="O239" s="7"/>
      <c r="P239" s="7"/>
      <c r="Q239" s="1"/>
      <c r="R239" s="1"/>
      <c r="S239" s="1"/>
      <c r="T239" s="1"/>
      <c r="U239" s="1"/>
      <c r="V239" s="1"/>
      <c r="W239" s="1"/>
      <c r="X239" s="1"/>
      <c r="Y239" s="1"/>
      <c r="Z239" s="1"/>
      <c r="AA239" s="1"/>
      <c r="AB239" s="1"/>
      <c r="AC239" s="1"/>
    </row>
    <row r="240">
      <c r="A240" s="1"/>
      <c r="B240" s="65" t="s">
        <v>209</v>
      </c>
      <c r="C240" s="66"/>
      <c r="D240" s="36"/>
      <c r="E240" s="40"/>
      <c r="F240" s="32" t="s">
        <v>241</v>
      </c>
      <c r="K240" s="6"/>
      <c r="L240" s="6"/>
      <c r="M240" s="48"/>
      <c r="N240" s="6"/>
      <c r="O240" s="7"/>
      <c r="P240" s="7"/>
      <c r="Q240" s="1"/>
      <c r="R240" s="1"/>
      <c r="S240" s="1"/>
      <c r="T240" s="1"/>
      <c r="U240" s="1"/>
      <c r="V240" s="1"/>
      <c r="W240" s="1"/>
      <c r="X240" s="1"/>
      <c r="Y240" s="1"/>
      <c r="Z240" s="1"/>
      <c r="AA240" s="1"/>
      <c r="AB240" s="1"/>
      <c r="AC240" s="1"/>
    </row>
    <row r="241">
      <c r="A241" s="1"/>
      <c r="B241" s="67"/>
      <c r="C241" s="64"/>
      <c r="D241" s="36"/>
      <c r="E241" s="40"/>
      <c r="F241" s="32" t="s">
        <v>242</v>
      </c>
      <c r="K241" s="6"/>
      <c r="L241" s="6"/>
      <c r="M241" s="48"/>
      <c r="N241" s="6"/>
      <c r="O241" s="7"/>
      <c r="P241" s="7"/>
      <c r="Q241" s="1"/>
      <c r="R241" s="1"/>
      <c r="S241" s="1"/>
      <c r="T241" s="1"/>
      <c r="U241" s="1"/>
      <c r="V241" s="1"/>
      <c r="W241" s="1"/>
      <c r="X241" s="1"/>
      <c r="Y241" s="1"/>
      <c r="Z241" s="1"/>
      <c r="AA241" s="1"/>
      <c r="AB241" s="1"/>
      <c r="AC241" s="1"/>
    </row>
    <row r="242">
      <c r="A242" s="1"/>
      <c r="B242" s="37"/>
      <c r="C242" s="38"/>
      <c r="D242" s="36"/>
      <c r="E242" s="40"/>
      <c r="F242" s="32" t="s">
        <v>243</v>
      </c>
      <c r="K242" s="6"/>
      <c r="L242" s="6"/>
      <c r="M242" s="48"/>
      <c r="N242" s="6"/>
      <c r="O242" s="7"/>
      <c r="P242" s="7"/>
      <c r="Q242" s="1"/>
      <c r="R242" s="1"/>
      <c r="S242" s="1"/>
      <c r="T242" s="1"/>
      <c r="U242" s="1"/>
      <c r="V242" s="1"/>
      <c r="W242" s="1"/>
      <c r="X242" s="1"/>
      <c r="Y242" s="1"/>
      <c r="Z242" s="1"/>
      <c r="AA242" s="1"/>
      <c r="AB242" s="1"/>
      <c r="AC242" s="1"/>
    </row>
    <row r="243">
      <c r="A243" s="1"/>
      <c r="B243" s="37"/>
      <c r="C243" s="38"/>
      <c r="D243" s="36"/>
      <c r="E243" s="40" t="s">
        <v>244</v>
      </c>
      <c r="K243" s="6"/>
      <c r="L243" s="6"/>
      <c r="M243" s="48"/>
      <c r="N243" s="6"/>
      <c r="O243" s="7"/>
      <c r="P243" s="7"/>
      <c r="Q243" s="1"/>
      <c r="R243" s="1"/>
      <c r="S243" s="1"/>
      <c r="T243" s="1"/>
      <c r="U243" s="1"/>
      <c r="V243" s="1"/>
      <c r="W243" s="1"/>
      <c r="X243" s="1"/>
      <c r="Y243" s="1"/>
      <c r="Z243" s="1"/>
      <c r="AA243" s="1"/>
      <c r="AB243" s="1"/>
      <c r="AC243" s="1"/>
    </row>
    <row r="244">
      <c r="A244" s="1"/>
      <c r="B244" s="29"/>
      <c r="C244" s="30"/>
      <c r="D244" s="36"/>
      <c r="E244" s="31">
        <v>5.0</v>
      </c>
      <c r="F244" s="32" t="s">
        <v>245</v>
      </c>
      <c r="J244" s="74" t="str">
        <f>HYPERLINK("http://www.scouting.org/scoutsource/BoyScouts/AdvancementandAwards/EagleWorkbookProcedures.aspx","Eagle Scout Service
Project Workbook")</f>
        <v>Eagle Scout Service
Project Workbook</v>
      </c>
      <c r="K244" s="6"/>
      <c r="L244" s="6"/>
      <c r="M244" s="48"/>
      <c r="N244" s="6"/>
      <c r="O244" s="7"/>
      <c r="P244" s="7"/>
      <c r="Q244" s="1"/>
      <c r="R244" s="1"/>
      <c r="S244" s="1"/>
      <c r="T244" s="1"/>
      <c r="U244" s="1"/>
      <c r="V244" s="1"/>
      <c r="W244" s="1"/>
      <c r="X244" s="1"/>
      <c r="Y244" s="1"/>
      <c r="Z244" s="1"/>
      <c r="AA244" s="1"/>
      <c r="AB244" s="1"/>
      <c r="AC244" s="1"/>
    </row>
    <row r="245">
      <c r="A245" s="1"/>
      <c r="B245" s="29"/>
      <c r="C245" s="30"/>
      <c r="D245" s="36"/>
      <c r="E245" s="31">
        <v>6.0</v>
      </c>
      <c r="F245" s="32" t="s">
        <v>246</v>
      </c>
      <c r="K245" s="6"/>
      <c r="L245" s="6"/>
      <c r="M245" s="48"/>
      <c r="N245" s="6"/>
      <c r="O245" s="7"/>
      <c r="P245" s="7"/>
      <c r="Q245" s="1"/>
      <c r="R245" s="1"/>
      <c r="S245" s="1"/>
      <c r="T245" s="1"/>
      <c r="U245" s="1"/>
      <c r="V245" s="1"/>
      <c r="W245" s="1"/>
      <c r="X245" s="1"/>
      <c r="Y245" s="1"/>
      <c r="Z245" s="1"/>
      <c r="AA245" s="1"/>
      <c r="AB245" s="1"/>
      <c r="AC245" s="1"/>
    </row>
    <row r="246">
      <c r="A246" s="1"/>
      <c r="B246" s="29"/>
      <c r="C246" s="42"/>
      <c r="D246" s="36"/>
      <c r="E246" s="31">
        <v>7.0</v>
      </c>
      <c r="F246" s="32" t="s">
        <v>247</v>
      </c>
      <c r="J246" s="74" t="str">
        <f>HYPERLINK("http://www.scouting.org/filestore/pdf/512-728_WB_fillable.pdf","Eagle Scout Rank Application")</f>
        <v>Eagle Scout Rank Application</v>
      </c>
      <c r="K246" s="6"/>
      <c r="L246" s="6"/>
      <c r="M246" s="48"/>
      <c r="N246" s="6"/>
      <c r="O246" s="7"/>
      <c r="P246" s="7"/>
      <c r="Q246" s="1"/>
      <c r="R246" s="1"/>
      <c r="S246" s="1"/>
      <c r="T246" s="1"/>
      <c r="U246" s="1"/>
      <c r="V246" s="1"/>
      <c r="W246" s="1"/>
      <c r="X246" s="1"/>
      <c r="Y246" s="1"/>
      <c r="Z246" s="1"/>
      <c r="AA246" s="1"/>
      <c r="AB246" s="1"/>
      <c r="AC246" s="1"/>
    </row>
    <row r="247">
      <c r="A247" s="1"/>
      <c r="B247" s="37"/>
      <c r="C247" s="30"/>
      <c r="D247" s="36"/>
      <c r="E247" s="43"/>
      <c r="F247" s="32" t="s">
        <v>44</v>
      </c>
      <c r="G247" s="75" t="s">
        <v>248</v>
      </c>
      <c r="J247" s="76" t="str">
        <f>HYPERLINK("http://www.scouting.org/scoutsource/BoyScouts/AdvancementandAwards/eagle.aspx","Eagle Requirements")</f>
        <v>Eagle Requirements</v>
      </c>
      <c r="K247" s="6"/>
      <c r="L247" s="6"/>
      <c r="M247" s="48"/>
      <c r="N247" s="6"/>
      <c r="O247" s="7"/>
      <c r="P247" s="7"/>
      <c r="Q247" s="1"/>
      <c r="R247" s="1"/>
      <c r="S247" s="1"/>
      <c r="T247" s="1"/>
      <c r="U247" s="1"/>
      <c r="V247" s="1"/>
      <c r="W247" s="1"/>
      <c r="X247" s="1"/>
      <c r="Y247" s="1"/>
      <c r="Z247" s="1"/>
      <c r="AA247" s="1"/>
      <c r="AB247" s="1"/>
      <c r="AC247" s="1"/>
    </row>
    <row r="248">
      <c r="A248" s="1"/>
      <c r="B248" s="37"/>
      <c r="C248" s="38"/>
      <c r="D248" s="36"/>
      <c r="E248" s="31"/>
      <c r="F248" s="32"/>
      <c r="G248" s="32"/>
      <c r="H248" s="32"/>
      <c r="I248" s="32"/>
      <c r="J248" s="32"/>
      <c r="K248" s="6"/>
      <c r="L248" s="6"/>
      <c r="M248" s="48"/>
      <c r="N248" s="6"/>
      <c r="O248" s="7"/>
      <c r="P248" s="7"/>
      <c r="Q248" s="1"/>
      <c r="R248" s="1"/>
      <c r="S248" s="1"/>
      <c r="T248" s="1"/>
      <c r="U248" s="1"/>
      <c r="V248" s="1"/>
      <c r="W248" s="1"/>
      <c r="X248" s="1"/>
      <c r="Y248" s="1"/>
      <c r="Z248" s="1"/>
      <c r="AA248" s="1"/>
      <c r="AB248" s="1"/>
      <c r="AC248" s="1"/>
    </row>
    <row r="249">
      <c r="A249" s="1"/>
      <c r="B249" s="37"/>
      <c r="C249" s="38"/>
      <c r="D249" s="36"/>
      <c r="E249" s="24" t="s">
        <v>249</v>
      </c>
      <c r="G249" s="25" t="str">
        <f>HYPERLINK("http://www.scouting.org/scoutsource/BoyScouts/AdvancementandAwards/eaglepalm.aspx","BSA requirement page")</f>
        <v>BSA requirement page</v>
      </c>
      <c r="H249" s="32"/>
      <c r="I249" s="32"/>
      <c r="J249" s="32"/>
      <c r="K249" s="6"/>
      <c r="L249" s="6"/>
      <c r="M249" s="48"/>
      <c r="N249" s="6"/>
      <c r="O249" s="7"/>
      <c r="P249" s="7"/>
      <c r="Q249" s="1"/>
      <c r="R249" s="1"/>
      <c r="S249" s="1"/>
      <c r="T249" s="1"/>
      <c r="U249" s="1"/>
      <c r="V249" s="1"/>
      <c r="W249" s="1"/>
      <c r="X249" s="1"/>
      <c r="Y249" s="1"/>
      <c r="Z249" s="1"/>
      <c r="AA249" s="1"/>
      <c r="AB249" s="1"/>
      <c r="AC249" s="1"/>
    </row>
    <row r="250">
      <c r="A250" s="1"/>
      <c r="B250" s="37"/>
      <c r="C250" s="38"/>
      <c r="D250" s="36"/>
      <c r="E250" s="31"/>
      <c r="F250" s="32" t="s">
        <v>250</v>
      </c>
      <c r="K250" s="6"/>
      <c r="L250" s="6"/>
      <c r="M250" s="48"/>
      <c r="N250" s="6"/>
      <c r="O250" s="7"/>
      <c r="P250" s="7"/>
      <c r="Q250" s="1"/>
      <c r="R250" s="1"/>
      <c r="S250" s="1"/>
      <c r="T250" s="1"/>
      <c r="U250" s="1"/>
      <c r="V250" s="1"/>
      <c r="W250" s="1"/>
      <c r="X250" s="1"/>
      <c r="Y250" s="1"/>
      <c r="Z250" s="1"/>
      <c r="AA250" s="1"/>
      <c r="AB250" s="1"/>
      <c r="AC250" s="1"/>
    </row>
    <row r="251">
      <c r="A251" s="1"/>
      <c r="B251" s="29"/>
      <c r="C251" s="30"/>
      <c r="D251" s="36"/>
      <c r="E251" s="31">
        <v>1.0</v>
      </c>
      <c r="F251" s="32" t="s">
        <v>251</v>
      </c>
      <c r="K251" s="6"/>
      <c r="L251" s="6"/>
      <c r="M251" s="48"/>
      <c r="N251" s="6"/>
      <c r="O251" s="7"/>
      <c r="P251" s="7"/>
      <c r="Q251" s="1"/>
      <c r="R251" s="1"/>
      <c r="S251" s="1"/>
      <c r="T251" s="1"/>
      <c r="U251" s="1"/>
      <c r="V251" s="1"/>
      <c r="W251" s="1"/>
      <c r="X251" s="1"/>
      <c r="Y251" s="1"/>
      <c r="Z251" s="1"/>
      <c r="AA251" s="1"/>
      <c r="AB251" s="1"/>
      <c r="AC251" s="1"/>
    </row>
    <row r="252">
      <c r="A252" s="1"/>
      <c r="B252" s="29"/>
      <c r="C252" s="30"/>
      <c r="D252" s="36"/>
      <c r="E252" s="31">
        <v>2.0</v>
      </c>
      <c r="F252" s="32" t="s">
        <v>252</v>
      </c>
      <c r="K252" s="6"/>
      <c r="L252" s="6"/>
      <c r="M252" s="48"/>
      <c r="N252" s="6"/>
      <c r="O252" s="7"/>
      <c r="P252" s="7"/>
      <c r="Q252" s="1"/>
      <c r="R252" s="1"/>
      <c r="S252" s="1"/>
      <c r="T252" s="1"/>
      <c r="U252" s="1"/>
      <c r="V252" s="1"/>
      <c r="W252" s="1"/>
      <c r="X252" s="1"/>
      <c r="Y252" s="1"/>
      <c r="Z252" s="1"/>
      <c r="AA252" s="1"/>
      <c r="AB252" s="1"/>
      <c r="AC252" s="1"/>
    </row>
    <row r="253">
      <c r="A253" s="1"/>
      <c r="B253" s="29"/>
      <c r="C253" s="30"/>
      <c r="D253" s="36"/>
      <c r="E253" s="31">
        <v>3.0</v>
      </c>
      <c r="F253" s="32" t="s">
        <v>253</v>
      </c>
      <c r="K253" s="6"/>
      <c r="L253" s="6"/>
      <c r="M253" s="48"/>
      <c r="N253" s="6"/>
      <c r="O253" s="7"/>
      <c r="P253" s="7"/>
      <c r="Q253" s="1"/>
      <c r="R253" s="1"/>
      <c r="S253" s="1"/>
      <c r="T253" s="1"/>
      <c r="U253" s="1"/>
      <c r="V253" s="1"/>
      <c r="W253" s="1"/>
      <c r="X253" s="1"/>
      <c r="Y253" s="1"/>
      <c r="Z253" s="1"/>
      <c r="AA253" s="1"/>
      <c r="AB253" s="1"/>
      <c r="AC253" s="1"/>
    </row>
    <row r="254">
      <c r="A254" s="1"/>
      <c r="B254" s="29"/>
      <c r="C254" s="30"/>
      <c r="D254" s="36"/>
      <c r="E254" s="31">
        <v>4.0</v>
      </c>
      <c r="F254" s="32" t="s">
        <v>254</v>
      </c>
      <c r="K254" s="6"/>
      <c r="L254" s="6"/>
      <c r="M254" s="48"/>
      <c r="N254" s="6"/>
      <c r="O254" s="7"/>
      <c r="P254" s="7"/>
      <c r="Q254" s="1"/>
      <c r="R254" s="1"/>
      <c r="S254" s="1"/>
      <c r="T254" s="1"/>
      <c r="U254" s="1"/>
      <c r="V254" s="1"/>
      <c r="W254" s="1"/>
      <c r="X254" s="1"/>
      <c r="Y254" s="1"/>
      <c r="Z254" s="1"/>
      <c r="AA254" s="1"/>
      <c r="AB254" s="1"/>
      <c r="AC254" s="1"/>
    </row>
    <row r="255">
      <c r="A255" s="1"/>
      <c r="B255" s="29"/>
      <c r="C255" s="30"/>
      <c r="D255" s="36"/>
      <c r="E255" s="31">
        <v>5.0</v>
      </c>
      <c r="F255" s="32" t="s">
        <v>255</v>
      </c>
      <c r="K255" s="6"/>
      <c r="L255" s="6"/>
      <c r="M255" s="48"/>
      <c r="N255" s="6"/>
      <c r="O255" s="7"/>
      <c r="P255" s="7"/>
      <c r="Q255" s="1"/>
      <c r="R255" s="1"/>
      <c r="S255" s="1"/>
      <c r="T255" s="1"/>
      <c r="U255" s="1"/>
      <c r="V255" s="1"/>
      <c r="W255" s="1"/>
      <c r="X255" s="1"/>
      <c r="Y255" s="1"/>
      <c r="Z255" s="1"/>
      <c r="AA255" s="1"/>
      <c r="AB255" s="1"/>
      <c r="AC255" s="1"/>
    </row>
    <row r="256">
      <c r="A256" s="1"/>
      <c r="B256" s="29"/>
      <c r="C256" s="42"/>
      <c r="D256" s="36"/>
      <c r="E256" s="31">
        <v>6.0</v>
      </c>
      <c r="F256" s="32" t="s">
        <v>256</v>
      </c>
      <c r="K256" s="6"/>
      <c r="L256" s="6"/>
      <c r="M256" s="48"/>
      <c r="N256" s="6"/>
      <c r="O256" s="7"/>
      <c r="P256" s="7"/>
      <c r="Q256" s="1"/>
      <c r="R256" s="1"/>
      <c r="S256" s="1"/>
      <c r="T256" s="1"/>
      <c r="U256" s="1"/>
      <c r="V256" s="1"/>
      <c r="W256" s="1"/>
      <c r="X256" s="1"/>
      <c r="Y256" s="1"/>
      <c r="Z256" s="1"/>
      <c r="AA256" s="1"/>
      <c r="AB256" s="1"/>
      <c r="AC256" s="1"/>
    </row>
    <row r="257">
      <c r="A257" s="1"/>
      <c r="B257" s="37"/>
      <c r="C257" s="30"/>
      <c r="D257" s="36"/>
      <c r="E257" s="31"/>
      <c r="F257" s="77" t="s">
        <v>257</v>
      </c>
      <c r="K257" s="6"/>
      <c r="L257" s="6"/>
      <c r="M257" s="48"/>
      <c r="N257" s="6"/>
      <c r="O257" s="7"/>
      <c r="P257" s="7"/>
      <c r="Q257" s="1"/>
      <c r="R257" s="1"/>
      <c r="S257" s="1"/>
      <c r="T257" s="1"/>
      <c r="U257" s="1"/>
      <c r="V257" s="1"/>
      <c r="W257" s="1"/>
      <c r="X257" s="1"/>
      <c r="Y257" s="1"/>
      <c r="Z257" s="1"/>
      <c r="AA257" s="1"/>
      <c r="AB257" s="1"/>
      <c r="AC257" s="1"/>
    </row>
    <row r="258">
      <c r="A258" s="1"/>
      <c r="B258" s="37"/>
      <c r="C258" s="38"/>
      <c r="D258" s="36"/>
      <c r="E258" s="31"/>
      <c r="F258" s="32" t="s">
        <v>258</v>
      </c>
      <c r="K258" s="6"/>
      <c r="L258" s="6"/>
      <c r="M258" s="48"/>
      <c r="N258" s="6"/>
      <c r="O258" s="7"/>
      <c r="P258" s="7"/>
      <c r="Q258" s="1"/>
      <c r="R258" s="1"/>
      <c r="S258" s="1"/>
      <c r="T258" s="1"/>
      <c r="U258" s="1"/>
      <c r="V258" s="1"/>
      <c r="W258" s="1"/>
      <c r="X258" s="1"/>
      <c r="Y258" s="1"/>
      <c r="Z258" s="1"/>
      <c r="AA258" s="1"/>
      <c r="AB258" s="1"/>
      <c r="AC258" s="1"/>
    </row>
    <row r="259">
      <c r="A259" s="1"/>
      <c r="B259" s="37"/>
      <c r="C259" s="38"/>
      <c r="D259" s="36"/>
      <c r="E259" s="40" t="s">
        <v>259</v>
      </c>
      <c r="L259" s="6"/>
      <c r="M259" s="48"/>
      <c r="N259" s="6"/>
      <c r="O259" s="7"/>
      <c r="P259" s="7"/>
      <c r="Q259" s="1"/>
      <c r="R259" s="1"/>
      <c r="S259" s="1"/>
      <c r="T259" s="1"/>
      <c r="U259" s="1"/>
      <c r="V259" s="1"/>
      <c r="W259" s="1"/>
      <c r="X259" s="1"/>
      <c r="Y259" s="1"/>
      <c r="Z259" s="1"/>
      <c r="AA259" s="1"/>
      <c r="AB259" s="1"/>
      <c r="AC259" s="1"/>
    </row>
    <row r="260">
      <c r="A260" s="1"/>
      <c r="B260" s="37"/>
      <c r="C260" s="38"/>
      <c r="D260" s="36"/>
      <c r="E260" s="40" t="s">
        <v>260</v>
      </c>
      <c r="L260" s="6"/>
      <c r="M260" s="48"/>
      <c r="N260" s="6"/>
      <c r="O260" s="7"/>
      <c r="P260" s="7"/>
      <c r="Q260" s="1"/>
      <c r="R260" s="1"/>
      <c r="S260" s="1"/>
      <c r="T260" s="1"/>
      <c r="U260" s="1"/>
      <c r="V260" s="1"/>
      <c r="W260" s="1"/>
      <c r="X260" s="1"/>
      <c r="Y260" s="1"/>
      <c r="Z260" s="1"/>
      <c r="AA260" s="1"/>
      <c r="AB260" s="1"/>
      <c r="AC260" s="1"/>
    </row>
    <row r="261">
      <c r="A261" s="1"/>
      <c r="B261" s="29"/>
      <c r="C261" s="30"/>
      <c r="D261" s="36"/>
      <c r="E261" s="31">
        <v>1.0</v>
      </c>
      <c r="F261" s="32" t="s">
        <v>251</v>
      </c>
      <c r="K261" s="6"/>
      <c r="L261" s="6"/>
      <c r="M261" s="48"/>
      <c r="N261" s="6"/>
      <c r="O261" s="7"/>
      <c r="P261" s="7"/>
      <c r="Q261" s="1"/>
      <c r="R261" s="1"/>
      <c r="S261" s="1"/>
      <c r="T261" s="1"/>
      <c r="U261" s="1"/>
      <c r="V261" s="1"/>
      <c r="W261" s="1"/>
      <c r="X261" s="1"/>
      <c r="Y261" s="1"/>
      <c r="Z261" s="1"/>
      <c r="AA261" s="1"/>
      <c r="AB261" s="1"/>
      <c r="AC261" s="1"/>
    </row>
    <row r="262">
      <c r="A262" s="1"/>
      <c r="B262" s="29"/>
      <c r="C262" s="30"/>
      <c r="D262" s="36"/>
      <c r="E262" s="31">
        <v>2.0</v>
      </c>
      <c r="F262" s="32" t="s">
        <v>252</v>
      </c>
      <c r="K262" s="6"/>
      <c r="L262" s="6"/>
      <c r="M262" s="48"/>
      <c r="N262" s="6"/>
      <c r="O262" s="7"/>
      <c r="P262" s="7"/>
      <c r="Q262" s="1"/>
      <c r="R262" s="1"/>
      <c r="S262" s="1"/>
      <c r="T262" s="1"/>
      <c r="U262" s="1"/>
      <c r="V262" s="1"/>
      <c r="W262" s="1"/>
      <c r="X262" s="1"/>
      <c r="Y262" s="1"/>
      <c r="Z262" s="1"/>
      <c r="AA262" s="1"/>
      <c r="AB262" s="1"/>
      <c r="AC262" s="1"/>
    </row>
    <row r="263">
      <c r="A263" s="1"/>
      <c r="B263" s="29"/>
      <c r="C263" s="30"/>
      <c r="D263" s="36"/>
      <c r="E263" s="31">
        <v>3.0</v>
      </c>
      <c r="F263" s="32" t="s">
        <v>253</v>
      </c>
      <c r="K263" s="6"/>
      <c r="L263" s="6"/>
      <c r="M263" s="48"/>
      <c r="N263" s="6"/>
      <c r="O263" s="7"/>
      <c r="P263" s="7"/>
      <c r="Q263" s="1"/>
      <c r="R263" s="1"/>
      <c r="S263" s="1"/>
      <c r="T263" s="1"/>
      <c r="U263" s="1"/>
      <c r="V263" s="1"/>
      <c r="W263" s="1"/>
      <c r="X263" s="1"/>
      <c r="Y263" s="1"/>
      <c r="Z263" s="1"/>
      <c r="AA263" s="1"/>
      <c r="AB263" s="1"/>
      <c r="AC263" s="1"/>
    </row>
    <row r="264">
      <c r="A264" s="1"/>
      <c r="B264" s="29"/>
      <c r="C264" s="30"/>
      <c r="D264" s="36"/>
      <c r="E264" s="31">
        <v>4.0</v>
      </c>
      <c r="F264" s="32" t="s">
        <v>254</v>
      </c>
      <c r="K264" s="6"/>
      <c r="L264" s="6"/>
      <c r="M264" s="48"/>
      <c r="N264" s="6"/>
      <c r="O264" s="7"/>
      <c r="P264" s="7"/>
      <c r="Q264" s="1"/>
      <c r="R264" s="1"/>
      <c r="S264" s="1"/>
      <c r="T264" s="1"/>
      <c r="U264" s="1"/>
      <c r="V264" s="1"/>
      <c r="W264" s="1"/>
      <c r="X264" s="1"/>
      <c r="Y264" s="1"/>
      <c r="Z264" s="1"/>
      <c r="AA264" s="1"/>
      <c r="AB264" s="1"/>
      <c r="AC264" s="1"/>
    </row>
    <row r="265">
      <c r="A265" s="1"/>
      <c r="B265" s="29"/>
      <c r="C265" s="30"/>
      <c r="D265" s="36"/>
      <c r="E265" s="31">
        <v>5.0</v>
      </c>
      <c r="F265" s="32" t="s">
        <v>255</v>
      </c>
      <c r="K265" s="6"/>
      <c r="L265" s="6"/>
      <c r="M265" s="48"/>
      <c r="N265" s="6"/>
      <c r="O265" s="7"/>
      <c r="P265" s="7"/>
      <c r="Q265" s="1"/>
      <c r="R265" s="1"/>
      <c r="S265" s="1"/>
      <c r="T265" s="1"/>
      <c r="U265" s="1"/>
      <c r="V265" s="1"/>
      <c r="W265" s="1"/>
      <c r="X265" s="1"/>
      <c r="Y265" s="1"/>
      <c r="Z265" s="1"/>
      <c r="AA265" s="1"/>
      <c r="AB265" s="1"/>
      <c r="AC265" s="1"/>
    </row>
    <row r="266">
      <c r="A266" s="1"/>
      <c r="B266" s="29"/>
      <c r="C266" s="42"/>
      <c r="D266" s="36"/>
      <c r="E266" s="31">
        <v>6.0</v>
      </c>
      <c r="F266" s="32" t="s">
        <v>256</v>
      </c>
      <c r="K266" s="6"/>
      <c r="L266" s="6"/>
      <c r="M266" s="48"/>
      <c r="N266" s="6"/>
      <c r="O266" s="7"/>
      <c r="P266" s="7"/>
      <c r="Q266" s="1"/>
      <c r="R266" s="1"/>
      <c r="S266" s="1"/>
      <c r="T266" s="1"/>
      <c r="U266" s="1"/>
      <c r="V266" s="1"/>
      <c r="W266" s="1"/>
      <c r="X266" s="1"/>
      <c r="Y266" s="1"/>
      <c r="Z266" s="1"/>
      <c r="AA266" s="1"/>
      <c r="AB266" s="1"/>
      <c r="AC266" s="1"/>
    </row>
    <row r="267">
      <c r="A267" s="1"/>
      <c r="B267" s="37"/>
      <c r="C267" s="30"/>
      <c r="D267" s="36"/>
      <c r="E267" s="31"/>
      <c r="F267" s="77" t="s">
        <v>261</v>
      </c>
      <c r="K267" s="6"/>
      <c r="L267" s="6"/>
      <c r="M267" s="48"/>
      <c r="N267" s="6"/>
      <c r="O267" s="7"/>
      <c r="P267" s="7"/>
      <c r="Q267" s="1"/>
      <c r="R267" s="1"/>
      <c r="S267" s="1"/>
      <c r="T267" s="1"/>
      <c r="U267" s="1"/>
      <c r="V267" s="1"/>
      <c r="W267" s="1"/>
      <c r="X267" s="1"/>
      <c r="Y267" s="1"/>
      <c r="Z267" s="1"/>
      <c r="AA267" s="1"/>
      <c r="AB267" s="1"/>
      <c r="AC267" s="1"/>
    </row>
    <row r="268">
      <c r="A268" s="1"/>
      <c r="B268" s="37"/>
      <c r="C268" s="38"/>
      <c r="D268" s="36"/>
      <c r="E268" s="31"/>
      <c r="F268" s="32"/>
      <c r="J268" s="32"/>
      <c r="K268" s="6"/>
      <c r="L268" s="6"/>
      <c r="M268" s="48"/>
      <c r="N268" s="6"/>
      <c r="O268" s="7"/>
      <c r="P268" s="7"/>
      <c r="Q268" s="1"/>
      <c r="R268" s="1"/>
      <c r="S268" s="1"/>
      <c r="T268" s="1"/>
      <c r="U268" s="1"/>
      <c r="V268" s="1"/>
      <c r="W268" s="1"/>
      <c r="X268" s="1"/>
      <c r="Y268" s="1"/>
      <c r="Z268" s="1"/>
      <c r="AA268" s="1"/>
      <c r="AB268" s="1"/>
      <c r="AC268" s="1"/>
    </row>
    <row r="269">
      <c r="A269" s="1"/>
      <c r="B269" s="29"/>
      <c r="C269" s="30"/>
      <c r="D269" s="36"/>
      <c r="E269" s="31">
        <v>1.0</v>
      </c>
      <c r="F269" s="32" t="s">
        <v>251</v>
      </c>
      <c r="K269" s="6"/>
      <c r="L269" s="6"/>
      <c r="M269" s="48"/>
      <c r="N269" s="6"/>
      <c r="O269" s="7"/>
      <c r="P269" s="7"/>
      <c r="Q269" s="1"/>
      <c r="R269" s="1"/>
      <c r="S269" s="1"/>
      <c r="T269" s="1"/>
      <c r="U269" s="1"/>
      <c r="V269" s="1"/>
      <c r="W269" s="1"/>
      <c r="X269" s="1"/>
      <c r="Y269" s="1"/>
      <c r="Z269" s="1"/>
      <c r="AA269" s="1"/>
      <c r="AB269" s="1"/>
      <c r="AC269" s="1"/>
    </row>
    <row r="270">
      <c r="A270" s="1"/>
      <c r="B270" s="29"/>
      <c r="C270" s="30"/>
      <c r="D270" s="36"/>
      <c r="E270" s="31">
        <v>2.0</v>
      </c>
      <c r="F270" s="32" t="s">
        <v>252</v>
      </c>
      <c r="K270" s="6"/>
      <c r="L270" s="6"/>
      <c r="M270" s="48"/>
      <c r="N270" s="6"/>
      <c r="O270" s="7"/>
      <c r="P270" s="7"/>
      <c r="Q270" s="1"/>
      <c r="R270" s="1"/>
      <c r="S270" s="1"/>
      <c r="T270" s="1"/>
      <c r="U270" s="1"/>
      <c r="V270" s="1"/>
      <c r="W270" s="1"/>
      <c r="X270" s="1"/>
      <c r="Y270" s="1"/>
      <c r="Z270" s="1"/>
      <c r="AA270" s="1"/>
      <c r="AB270" s="1"/>
      <c r="AC270" s="1"/>
    </row>
    <row r="271">
      <c r="A271" s="1"/>
      <c r="B271" s="29"/>
      <c r="C271" s="30"/>
      <c r="D271" s="36"/>
      <c r="E271" s="31">
        <v>3.0</v>
      </c>
      <c r="F271" s="32" t="s">
        <v>253</v>
      </c>
      <c r="K271" s="6"/>
      <c r="L271" s="6"/>
      <c r="M271" s="48"/>
      <c r="N271" s="6"/>
      <c r="O271" s="7"/>
      <c r="P271" s="7"/>
      <c r="Q271" s="1"/>
      <c r="R271" s="1"/>
      <c r="S271" s="1"/>
      <c r="T271" s="1"/>
      <c r="U271" s="1"/>
      <c r="V271" s="1"/>
      <c r="W271" s="1"/>
      <c r="X271" s="1"/>
      <c r="Y271" s="1"/>
      <c r="Z271" s="1"/>
      <c r="AA271" s="1"/>
      <c r="AB271" s="1"/>
      <c r="AC271" s="1"/>
    </row>
    <row r="272">
      <c r="A272" s="1"/>
      <c r="B272" s="29"/>
      <c r="C272" s="30"/>
      <c r="D272" s="36"/>
      <c r="E272" s="31">
        <v>4.0</v>
      </c>
      <c r="F272" s="32" t="s">
        <v>254</v>
      </c>
      <c r="K272" s="6"/>
      <c r="L272" s="6"/>
      <c r="M272" s="48"/>
      <c r="N272" s="6"/>
      <c r="O272" s="7"/>
      <c r="P272" s="7"/>
      <c r="Q272" s="1"/>
      <c r="R272" s="1"/>
      <c r="S272" s="1"/>
      <c r="T272" s="1"/>
      <c r="U272" s="1"/>
      <c r="V272" s="1"/>
      <c r="W272" s="1"/>
      <c r="X272" s="1"/>
      <c r="Y272" s="1"/>
      <c r="Z272" s="1"/>
      <c r="AA272" s="1"/>
      <c r="AB272" s="1"/>
      <c r="AC272" s="1"/>
    </row>
    <row r="273">
      <c r="A273" s="1"/>
      <c r="B273" s="29"/>
      <c r="C273" s="30"/>
      <c r="D273" s="36"/>
      <c r="E273" s="31">
        <v>5.0</v>
      </c>
      <c r="F273" s="32" t="s">
        <v>255</v>
      </c>
      <c r="K273" s="6"/>
      <c r="L273" s="6"/>
      <c r="M273" s="48"/>
      <c r="N273" s="6"/>
      <c r="O273" s="7"/>
      <c r="P273" s="7"/>
      <c r="Q273" s="1"/>
      <c r="R273" s="1"/>
      <c r="S273" s="1"/>
      <c r="T273" s="1"/>
      <c r="U273" s="1"/>
      <c r="V273" s="1"/>
      <c r="W273" s="1"/>
      <c r="X273" s="1"/>
      <c r="Y273" s="1"/>
      <c r="Z273" s="1"/>
      <c r="AA273" s="1"/>
      <c r="AB273" s="1"/>
      <c r="AC273" s="1"/>
    </row>
    <row r="274">
      <c r="A274" s="1"/>
      <c r="B274" s="78"/>
      <c r="C274" s="42"/>
      <c r="D274" s="36"/>
      <c r="E274" s="31">
        <v>6.0</v>
      </c>
      <c r="F274" s="32" t="s">
        <v>256</v>
      </c>
      <c r="K274" s="6"/>
      <c r="L274" s="6"/>
      <c r="M274" s="48"/>
      <c r="N274" s="6"/>
      <c r="O274" s="7"/>
      <c r="P274" s="7"/>
      <c r="Q274" s="1"/>
      <c r="R274" s="1"/>
      <c r="S274" s="1"/>
      <c r="T274" s="1"/>
      <c r="U274" s="1"/>
      <c r="V274" s="1"/>
      <c r="W274" s="1"/>
      <c r="X274" s="1"/>
      <c r="Y274" s="1"/>
      <c r="Z274" s="1"/>
      <c r="AA274" s="1"/>
      <c r="AB274" s="1"/>
      <c r="AC274" s="1"/>
    </row>
    <row r="275">
      <c r="A275" s="1"/>
      <c r="B275" s="37"/>
      <c r="C275" s="30"/>
      <c r="D275" s="36"/>
      <c r="E275" s="31"/>
      <c r="F275" s="77" t="s">
        <v>262</v>
      </c>
      <c r="K275" s="6"/>
      <c r="L275" s="6"/>
      <c r="M275" s="48"/>
      <c r="N275" s="6"/>
      <c r="O275" s="7"/>
      <c r="P275" s="7"/>
      <c r="Q275" s="1"/>
      <c r="R275" s="1"/>
      <c r="S275" s="1"/>
      <c r="T275" s="1"/>
      <c r="U275" s="1"/>
      <c r="V275" s="1"/>
      <c r="W275" s="1"/>
      <c r="X275" s="1"/>
      <c r="Y275" s="1"/>
      <c r="Z275" s="1"/>
      <c r="AA275" s="1"/>
      <c r="AB275" s="1"/>
      <c r="AC275" s="1"/>
    </row>
    <row r="276">
      <c r="A276" s="79"/>
      <c r="B276" s="80"/>
      <c r="C276" s="81"/>
      <c r="D276" s="80"/>
      <c r="E276" s="82"/>
      <c r="F276" s="83"/>
      <c r="K276" s="84"/>
      <c r="L276" s="84"/>
      <c r="M276" s="85"/>
      <c r="N276" s="84"/>
      <c r="O276" s="86"/>
      <c r="P276" s="86"/>
      <c r="Q276" s="79"/>
      <c r="R276" s="79"/>
      <c r="S276" s="79"/>
      <c r="T276" s="79"/>
      <c r="U276" s="79"/>
      <c r="V276" s="79"/>
      <c r="W276" s="79"/>
      <c r="X276" s="79"/>
      <c r="Y276" s="79"/>
      <c r="Z276" s="79"/>
      <c r="AA276" s="79"/>
      <c r="AB276" s="79"/>
      <c r="AC276" s="79"/>
    </row>
    <row r="277">
      <c r="A277" s="1"/>
      <c r="B277" s="36"/>
      <c r="C277" s="87" t="s">
        <v>263</v>
      </c>
      <c r="G277" s="25" t="str">
        <f>HYPERLINK("http://www.scouting.org/scoutsource/BoyScouts/AdvancementandAwards/eaglepalm.aspx","merit badge requirements")</f>
        <v>merit badge requirements</v>
      </c>
      <c r="I277" s="68" t="str">
        <f>HYPERLINK("http://usscouts.org/advance/docs/34124.pdf","merit badge blue card")</f>
        <v>merit badge blue card</v>
      </c>
      <c r="J277" s="32"/>
      <c r="K277" s="6"/>
      <c r="L277" s="88" t="s">
        <v>264</v>
      </c>
      <c r="M277" s="89" t="s">
        <v>265</v>
      </c>
      <c r="N277" s="90" t="str">
        <f>IFERROR(__xludf.DUMMYFUNCTION("iferror(join("", "",FILTER($N$278:$N$294,$N$278:$N$294&lt;&gt;"""")))"),"")</f>
        <v/>
      </c>
      <c r="O277" s="91" t="s">
        <v>266</v>
      </c>
      <c r="P277" s="91" t="s">
        <v>265</v>
      </c>
      <c r="Q277" s="92" t="str">
        <f>IFERROR(__xludf.DUMMYFUNCTION("iferror(JOIN("", "",FILTER($Q$278:$Q$428,$Q$278:$Q$428&lt;&gt;"""")))"),"")</f>
        <v/>
      </c>
      <c r="R277" s="1"/>
      <c r="S277" s="1"/>
      <c r="T277" s="1"/>
      <c r="U277" s="1"/>
      <c r="V277" s="1"/>
      <c r="W277" s="1"/>
      <c r="X277" s="1"/>
      <c r="Y277" s="1"/>
      <c r="Z277" s="1"/>
      <c r="AA277" s="1"/>
      <c r="AB277" s="1"/>
      <c r="AC277" s="1"/>
    </row>
    <row r="278">
      <c r="A278" s="1"/>
      <c r="B278" s="36"/>
      <c r="C278" s="42"/>
      <c r="D278" s="36"/>
      <c r="E278" s="31"/>
      <c r="F278" s="25" t="str">
        <f>HYPERLINK("http://www.scouting.org/scoutsource/BoyScouts/AdvancementandAwards/MeritBadges/mb-FIRS.aspx","FIRST AID")</f>
        <v>FIRST AID</v>
      </c>
      <c r="G278" s="71"/>
      <c r="H278" s="32"/>
      <c r="I278" s="32"/>
      <c r="J278" s="32"/>
      <c r="K278" s="6"/>
      <c r="L278" s="93" t="str">
        <f t="shared" ref="L278:L294" si="7">iferror(if(ISNUMBER(C278),rank(C278,$C$278:$C$294,1),if(C278&lt;&gt;"",1,"")))</f>
        <v/>
      </c>
      <c r="M278" s="94">
        <v>1.0</v>
      </c>
      <c r="N278" s="6" t="str">
        <f t="shared" ref="N278:N294" si="8">IFERROR(__xludf.DUMMYFUNCTION("JOIN("", "",IFERROR(FILTER(F$278:F$294,$L$278:$L$294=M278)))"),"")</f>
        <v/>
      </c>
      <c r="O278" s="28" t="str">
        <f t="shared" ref="O278:O428" si="9">iferror(IF(ISNUMBER(C278),rank(C278,$C$278:$C$428,1),if(C278&lt;&gt;"",1,"")))</f>
        <v/>
      </c>
      <c r="P278" s="28">
        <v>1.0</v>
      </c>
      <c r="Q278" s="1" t="str">
        <f t="shared" ref="Q278:Q428" si="10">IFERROR(__xludf.DUMMYFUNCTION("JOIN("", "",IFERROR(FILTER(F$278:F$428,$O$278:$O$428=P278)))"),"")</f>
        <v/>
      </c>
      <c r="R278" s="1"/>
      <c r="S278" s="1"/>
      <c r="T278" s="1"/>
      <c r="U278" s="1"/>
      <c r="V278" s="1"/>
      <c r="W278" s="1"/>
      <c r="X278" s="1"/>
      <c r="Y278" s="1"/>
      <c r="Z278" s="1"/>
      <c r="AA278" s="1"/>
      <c r="AB278" s="1"/>
      <c r="AC278" s="1"/>
    </row>
    <row r="279">
      <c r="A279" s="1"/>
      <c r="B279" s="36"/>
      <c r="C279" s="42"/>
      <c r="D279" s="36"/>
      <c r="E279" s="43"/>
      <c r="F279" s="25" t="str">
        <f>HYPERLINK("http://www.scouting.org/scoutsource/BoyScouts/AdvancementandAwards/MeritBadges/mb-CITC.aspx","CITIZENSHIP IN THE COMMUNITY")</f>
        <v>CITIZENSHIP IN THE COMMUNITY</v>
      </c>
      <c r="G279" s="71"/>
      <c r="H279" s="6"/>
      <c r="I279" s="6"/>
      <c r="J279" s="6"/>
      <c r="K279" s="6"/>
      <c r="L279" s="93" t="str">
        <f t="shared" si="7"/>
        <v/>
      </c>
      <c r="M279" s="94">
        <v>2.0</v>
      </c>
      <c r="N279" s="6" t="str">
        <f t="shared" si="8"/>
        <v/>
      </c>
      <c r="O279" s="28" t="str">
        <f t="shared" si="9"/>
        <v/>
      </c>
      <c r="P279" s="28">
        <v>2.0</v>
      </c>
      <c r="Q279" s="1" t="str">
        <f t="shared" si="10"/>
        <v/>
      </c>
      <c r="R279" s="1"/>
      <c r="S279" s="1"/>
      <c r="T279" s="1"/>
      <c r="U279" s="1"/>
      <c r="V279" s="1"/>
      <c r="W279" s="1"/>
      <c r="X279" s="1"/>
      <c r="Y279" s="1"/>
      <c r="Z279" s="1"/>
      <c r="AA279" s="1"/>
      <c r="AB279" s="1"/>
      <c r="AC279" s="1"/>
    </row>
    <row r="280">
      <c r="A280" s="1"/>
      <c r="B280" s="36"/>
      <c r="C280" s="42"/>
      <c r="D280" s="36"/>
      <c r="E280" s="43"/>
      <c r="F280" s="25" t="str">
        <f>HYPERLINK("http://www.scouting.org/scoutsource/BoyScouts/AdvancementandAwards/MeritBadges/mb-CITN.aspx","CITIZENSHIP IN THE NATION")</f>
        <v>CITIZENSHIP IN THE NATION</v>
      </c>
      <c r="G280" s="71"/>
      <c r="H280" s="6"/>
      <c r="I280" s="6"/>
      <c r="J280" s="6"/>
      <c r="K280" s="6"/>
      <c r="L280" s="93" t="str">
        <f t="shared" si="7"/>
        <v/>
      </c>
      <c r="M280" s="94">
        <v>3.0</v>
      </c>
      <c r="N280" s="6" t="str">
        <f t="shared" si="8"/>
        <v/>
      </c>
      <c r="O280" s="28" t="str">
        <f t="shared" si="9"/>
        <v/>
      </c>
      <c r="P280" s="28">
        <v>3.0</v>
      </c>
      <c r="Q280" s="1" t="str">
        <f t="shared" si="10"/>
        <v/>
      </c>
      <c r="R280" s="1"/>
      <c r="S280" s="1"/>
      <c r="T280" s="1"/>
      <c r="U280" s="1"/>
      <c r="V280" s="1"/>
      <c r="W280" s="1"/>
      <c r="X280" s="1"/>
      <c r="Y280" s="1"/>
      <c r="Z280" s="1"/>
      <c r="AA280" s="1"/>
      <c r="AB280" s="1"/>
      <c r="AC280" s="1"/>
    </row>
    <row r="281">
      <c r="A281" s="1"/>
      <c r="B281" s="36"/>
      <c r="C281" s="42"/>
      <c r="D281" s="36"/>
      <c r="E281" s="43"/>
      <c r="F281" s="25" t="str">
        <f>HYPERLINK("http://www.scouting.org/scoutsource/BoyScouts/AdvancementandAwards/MeritBadges/mb-CITW.aspx","CITIZENSHIP IN THE WORLD")</f>
        <v>CITIZENSHIP IN THE WORLD</v>
      </c>
      <c r="G281" s="71"/>
      <c r="H281" s="6"/>
      <c r="I281" s="6"/>
      <c r="J281" s="6"/>
      <c r="K281" s="6"/>
      <c r="L281" s="93" t="str">
        <f t="shared" si="7"/>
        <v/>
      </c>
      <c r="M281" s="94">
        <v>4.0</v>
      </c>
      <c r="N281" s="6" t="str">
        <f t="shared" si="8"/>
        <v/>
      </c>
      <c r="O281" s="28" t="str">
        <f t="shared" si="9"/>
        <v/>
      </c>
      <c r="P281" s="28">
        <v>4.0</v>
      </c>
      <c r="Q281" s="1" t="str">
        <f t="shared" si="10"/>
        <v/>
      </c>
      <c r="R281" s="1"/>
      <c r="S281" s="1"/>
      <c r="T281" s="1"/>
      <c r="U281" s="1"/>
      <c r="V281" s="1"/>
      <c r="W281" s="1"/>
      <c r="X281" s="1"/>
      <c r="Y281" s="1"/>
      <c r="Z281" s="1"/>
      <c r="AA281" s="1"/>
      <c r="AB281" s="1"/>
      <c r="AC281" s="1"/>
    </row>
    <row r="282">
      <c r="A282" s="1"/>
      <c r="B282" s="36"/>
      <c r="C282" s="42"/>
      <c r="D282" s="36"/>
      <c r="E282" s="43"/>
      <c r="F282" s="25" t="str">
        <f>HYPERLINK("http://www.scouting.org/scoutsource/BoyScouts/AdvancementandAwards/MeritBadges/mb-COMM.aspx","COMMUNICATION")</f>
        <v>COMMUNICATION</v>
      </c>
      <c r="G282" s="71"/>
      <c r="H282" s="6"/>
      <c r="I282" s="6"/>
      <c r="J282" s="6"/>
      <c r="K282" s="6"/>
      <c r="L282" s="93" t="str">
        <f t="shared" si="7"/>
        <v/>
      </c>
      <c r="M282" s="94">
        <v>5.0</v>
      </c>
      <c r="N282" s="6" t="str">
        <f t="shared" si="8"/>
        <v/>
      </c>
      <c r="O282" s="28" t="str">
        <f t="shared" si="9"/>
        <v/>
      </c>
      <c r="P282" s="28">
        <v>5.0</v>
      </c>
      <c r="Q282" s="1" t="str">
        <f t="shared" si="10"/>
        <v/>
      </c>
      <c r="R282" s="1"/>
      <c r="S282" s="1"/>
      <c r="T282" s="1"/>
      <c r="U282" s="1"/>
      <c r="V282" s="1"/>
      <c r="W282" s="1"/>
      <c r="X282" s="1"/>
      <c r="Y282" s="1"/>
      <c r="Z282" s="1"/>
      <c r="AA282" s="1"/>
      <c r="AB282" s="1"/>
      <c r="AC282" s="1"/>
    </row>
    <row r="283">
      <c r="A283" s="1"/>
      <c r="B283" s="36"/>
      <c r="C283" s="42"/>
      <c r="D283" s="36"/>
      <c r="E283" s="43"/>
      <c r="F283" s="25" t="str">
        <f>HYPERLINK("http://www.scouting.org/scoutsource/BoyScouts/AdvancementandAwards/MeritBadges/mb-COOK.aspx","COOKING")</f>
        <v>COOKING</v>
      </c>
      <c r="G283" s="71"/>
      <c r="H283" s="6"/>
      <c r="I283" s="6"/>
      <c r="J283" s="6"/>
      <c r="K283" s="6"/>
      <c r="L283" s="93" t="str">
        <f t="shared" si="7"/>
        <v/>
      </c>
      <c r="M283" s="94">
        <v>6.0</v>
      </c>
      <c r="N283" s="6" t="str">
        <f t="shared" si="8"/>
        <v/>
      </c>
      <c r="O283" s="28" t="str">
        <f t="shared" si="9"/>
        <v/>
      </c>
      <c r="P283" s="28">
        <v>6.0</v>
      </c>
      <c r="Q283" s="1" t="str">
        <f t="shared" si="10"/>
        <v/>
      </c>
      <c r="R283" s="1"/>
      <c r="S283" s="1"/>
      <c r="T283" s="1"/>
      <c r="U283" s="1"/>
      <c r="V283" s="1"/>
      <c r="W283" s="1"/>
      <c r="X283" s="1"/>
      <c r="Y283" s="1"/>
      <c r="Z283" s="1"/>
      <c r="AA283" s="1"/>
      <c r="AB283" s="1"/>
      <c r="AC283" s="1"/>
    </row>
    <row r="284">
      <c r="A284" s="1"/>
      <c r="B284" s="36"/>
      <c r="C284" s="42"/>
      <c r="D284" s="36"/>
      <c r="E284" s="43"/>
      <c r="F284" s="25" t="str">
        <f>HYPERLINK("http://www.scouting.org/scoutsource/BoyScouts/AdvancementandAwards/MeritBadges/mb-PERF.aspx","PERSONAL FITNESS")</f>
        <v>PERSONAL FITNESS</v>
      </c>
      <c r="G284" s="71"/>
      <c r="H284" s="6"/>
      <c r="I284" s="6"/>
      <c r="J284" s="6"/>
      <c r="K284" s="6"/>
      <c r="L284" s="93" t="str">
        <f t="shared" si="7"/>
        <v/>
      </c>
      <c r="M284" s="94">
        <v>7.0</v>
      </c>
      <c r="N284" s="6" t="str">
        <f t="shared" si="8"/>
        <v/>
      </c>
      <c r="O284" s="28" t="str">
        <f t="shared" si="9"/>
        <v/>
      </c>
      <c r="P284" s="28">
        <v>7.0</v>
      </c>
      <c r="Q284" s="1" t="str">
        <f t="shared" si="10"/>
        <v/>
      </c>
      <c r="R284" s="1"/>
      <c r="S284" s="1"/>
      <c r="T284" s="1"/>
      <c r="U284" s="1"/>
      <c r="V284" s="1"/>
      <c r="W284" s="1"/>
      <c r="X284" s="1"/>
      <c r="Y284" s="1"/>
      <c r="Z284" s="1"/>
      <c r="AA284" s="1"/>
      <c r="AB284" s="1"/>
      <c r="AC284" s="1"/>
    </row>
    <row r="285">
      <c r="A285" s="1"/>
      <c r="B285" s="36"/>
      <c r="C285" s="42"/>
      <c r="D285" s="36"/>
      <c r="E285" s="43"/>
      <c r="F285" s="95" t="str">
        <f>HYPERLINK("http://www.scouting.org/scoutsource/BoyScouts/AdvancementandAwards/MeritBadges/mb-EMER.aspx","EMERGENCY PREPAREDNESS")</f>
        <v>EMERGENCY PREPAREDNESS</v>
      </c>
      <c r="G285" s="96"/>
      <c r="H285" s="6"/>
      <c r="I285" s="6"/>
      <c r="J285" s="6"/>
      <c r="K285" s="6"/>
      <c r="L285" s="93" t="str">
        <f t="shared" si="7"/>
        <v/>
      </c>
      <c r="M285" s="94">
        <v>8.0</v>
      </c>
      <c r="N285" s="6" t="str">
        <f t="shared" si="8"/>
        <v/>
      </c>
      <c r="O285" s="28" t="str">
        <f t="shared" si="9"/>
        <v/>
      </c>
      <c r="P285" s="28">
        <v>8.0</v>
      </c>
      <c r="Q285" s="1" t="str">
        <f t="shared" si="10"/>
        <v/>
      </c>
      <c r="R285" s="1"/>
      <c r="S285" s="1"/>
      <c r="T285" s="1"/>
      <c r="U285" s="1"/>
      <c r="V285" s="1"/>
      <c r="W285" s="1"/>
      <c r="X285" s="1"/>
      <c r="Y285" s="1"/>
      <c r="Z285" s="1"/>
      <c r="AA285" s="1"/>
      <c r="AB285" s="1"/>
      <c r="AC285" s="1"/>
    </row>
    <row r="286">
      <c r="A286" s="1"/>
      <c r="B286" s="36"/>
      <c r="C286" s="42"/>
      <c r="D286" s="36"/>
      <c r="E286" s="43"/>
      <c r="F286" s="95" t="str">
        <f>HYPERLINK("http://www.scouting.org/scoutsource/BoyScouts/AdvancementandAwards/MeritBadges/mb-LIFE.aspx","LIFESAVING")</f>
        <v>LIFESAVING</v>
      </c>
      <c r="G286" s="96"/>
      <c r="H286" s="6"/>
      <c r="I286" s="6"/>
      <c r="J286" s="6"/>
      <c r="K286" s="6"/>
      <c r="L286" s="93" t="str">
        <f t="shared" si="7"/>
        <v/>
      </c>
      <c r="M286" s="94">
        <v>9.0</v>
      </c>
      <c r="N286" s="6" t="str">
        <f t="shared" si="8"/>
        <v/>
      </c>
      <c r="O286" s="28" t="str">
        <f t="shared" si="9"/>
        <v/>
      </c>
      <c r="P286" s="28">
        <v>9.0</v>
      </c>
      <c r="Q286" s="1" t="str">
        <f t="shared" si="10"/>
        <v/>
      </c>
      <c r="R286" s="1"/>
      <c r="S286" s="1"/>
      <c r="T286" s="1"/>
      <c r="U286" s="1"/>
      <c r="V286" s="1"/>
      <c r="W286" s="1"/>
      <c r="X286" s="1"/>
      <c r="Y286" s="1"/>
      <c r="Z286" s="1"/>
      <c r="AA286" s="1"/>
      <c r="AB286" s="1"/>
      <c r="AC286" s="1"/>
    </row>
    <row r="287">
      <c r="A287" s="1"/>
      <c r="B287" s="36"/>
      <c r="C287" s="42"/>
      <c r="D287" s="36"/>
      <c r="E287" s="43"/>
      <c r="F287" s="97" t="str">
        <f>HYPERLINK("http://www.scouting.org/scoutsource/BoyScouts/AdvancementandAwards/MeritBadges/mb-ENVS.aspx","ENVIRONMENTAL SCIENCE")</f>
        <v>ENVIRONMENTAL SCIENCE</v>
      </c>
      <c r="G287" s="98"/>
      <c r="H287" s="6"/>
      <c r="I287" s="6"/>
      <c r="J287" s="6"/>
      <c r="K287" s="6"/>
      <c r="L287" s="93" t="str">
        <f t="shared" si="7"/>
        <v/>
      </c>
      <c r="M287" s="94">
        <v>10.0</v>
      </c>
      <c r="N287" s="6" t="str">
        <f t="shared" si="8"/>
        <v/>
      </c>
      <c r="O287" s="28" t="str">
        <f t="shared" si="9"/>
        <v/>
      </c>
      <c r="P287" s="28">
        <v>10.0</v>
      </c>
      <c r="Q287" s="1" t="str">
        <f t="shared" si="10"/>
        <v/>
      </c>
      <c r="R287" s="1"/>
      <c r="S287" s="1"/>
      <c r="T287" s="1"/>
      <c r="U287" s="1"/>
      <c r="V287" s="1"/>
      <c r="W287" s="1"/>
      <c r="X287" s="1"/>
      <c r="Y287" s="1"/>
      <c r="Z287" s="1"/>
      <c r="AA287" s="1"/>
      <c r="AB287" s="1"/>
      <c r="AC287" s="1"/>
    </row>
    <row r="288">
      <c r="A288" s="1"/>
      <c r="B288" s="36"/>
      <c r="C288" s="42"/>
      <c r="D288" s="36"/>
      <c r="E288" s="43"/>
      <c r="F288" s="97" t="str">
        <f>HYPERLINK("http://www.scouting.org/scoutsource/BoyScouts/AdvancementandAwards/MeritBadges/mb-SUST.aspx","SUSTAINABILITY")</f>
        <v>SUSTAINABILITY</v>
      </c>
      <c r="G288" s="98"/>
      <c r="H288" s="6"/>
      <c r="I288" s="6"/>
      <c r="J288" s="6"/>
      <c r="K288" s="6"/>
      <c r="L288" s="93" t="str">
        <f t="shared" si="7"/>
        <v/>
      </c>
      <c r="M288" s="94">
        <v>11.0</v>
      </c>
      <c r="N288" s="6" t="str">
        <f t="shared" si="8"/>
        <v/>
      </c>
      <c r="O288" s="28" t="str">
        <f t="shared" si="9"/>
        <v/>
      </c>
      <c r="P288" s="28">
        <v>11.0</v>
      </c>
      <c r="Q288" s="1" t="str">
        <f t="shared" si="10"/>
        <v/>
      </c>
      <c r="R288" s="1"/>
      <c r="S288" s="1"/>
      <c r="T288" s="1"/>
      <c r="U288" s="1"/>
      <c r="V288" s="1"/>
      <c r="W288" s="1"/>
      <c r="X288" s="1"/>
      <c r="Y288" s="1"/>
      <c r="Z288" s="1"/>
      <c r="AA288" s="1"/>
      <c r="AB288" s="1"/>
      <c r="AC288" s="1"/>
    </row>
    <row r="289">
      <c r="A289" s="1"/>
      <c r="B289" s="36"/>
      <c r="C289" s="42"/>
      <c r="D289" s="36"/>
      <c r="E289" s="43"/>
      <c r="F289" s="25" t="str">
        <f>HYPERLINK("http://www.scouting.org/scoutsource/BoyScouts/AdvancementandAwards/MeritBadges/mb-PERM.aspx","PERSONAL MANAGEMENT")</f>
        <v>PERSONAL MANAGEMENT</v>
      </c>
      <c r="G289" s="71"/>
      <c r="H289" s="6"/>
      <c r="I289" s="6"/>
      <c r="J289" s="6"/>
      <c r="K289" s="6"/>
      <c r="L289" s="93" t="str">
        <f t="shared" si="7"/>
        <v/>
      </c>
      <c r="M289" s="94">
        <v>12.0</v>
      </c>
      <c r="N289" s="6" t="str">
        <f t="shared" si="8"/>
        <v/>
      </c>
      <c r="O289" s="28" t="str">
        <f t="shared" si="9"/>
        <v/>
      </c>
      <c r="P289" s="28">
        <v>12.0</v>
      </c>
      <c r="Q289" s="1" t="str">
        <f t="shared" si="10"/>
        <v/>
      </c>
      <c r="R289" s="1"/>
      <c r="S289" s="1"/>
      <c r="T289" s="1"/>
      <c r="U289" s="1"/>
      <c r="V289" s="1"/>
      <c r="W289" s="1"/>
      <c r="X289" s="1"/>
      <c r="Y289" s="1"/>
      <c r="Z289" s="1"/>
      <c r="AA289" s="1"/>
      <c r="AB289" s="1"/>
      <c r="AC289" s="1"/>
    </row>
    <row r="290">
      <c r="A290" s="1"/>
      <c r="B290" s="36"/>
      <c r="C290" s="42"/>
      <c r="D290" s="36"/>
      <c r="E290" s="43"/>
      <c r="F290" s="99" t="str">
        <f>HYPERLINK("http://www.scouting.org/scoutsource/BoyScouts/AdvancementandAwards/MeritBadges/mb-SWIM.aspx","SWIMMING")</f>
        <v>SWIMMING</v>
      </c>
      <c r="G290" s="71"/>
      <c r="H290" s="6"/>
      <c r="I290" s="71"/>
      <c r="J290" s="71"/>
      <c r="K290" s="6"/>
      <c r="L290" s="93" t="str">
        <f t="shared" si="7"/>
        <v/>
      </c>
      <c r="M290" s="94">
        <v>13.0</v>
      </c>
      <c r="N290" s="6" t="str">
        <f t="shared" si="8"/>
        <v/>
      </c>
      <c r="O290" s="28" t="str">
        <f t="shared" si="9"/>
        <v/>
      </c>
      <c r="P290" s="28">
        <v>13.0</v>
      </c>
      <c r="Q290" s="1" t="str">
        <f t="shared" si="10"/>
        <v/>
      </c>
      <c r="R290" s="1"/>
      <c r="S290" s="1"/>
      <c r="T290" s="1"/>
      <c r="U290" s="1"/>
      <c r="V290" s="1"/>
      <c r="W290" s="1"/>
      <c r="X290" s="1"/>
      <c r="Y290" s="1"/>
      <c r="Z290" s="1"/>
      <c r="AA290" s="1"/>
      <c r="AB290" s="1"/>
      <c r="AC290" s="1"/>
    </row>
    <row r="291">
      <c r="A291" s="1"/>
      <c r="B291" s="36"/>
      <c r="C291" s="42"/>
      <c r="D291" s="36"/>
      <c r="E291" s="43"/>
      <c r="F291" s="99" t="str">
        <f>HYPERLINK("http://www.scouting.org/scoutsource/BoyScouts/AdvancementandAwards/MeritBadges/mb-HIKE.aspx","HIKING")</f>
        <v>HIKING</v>
      </c>
      <c r="G291" s="71"/>
      <c r="H291" s="6"/>
      <c r="I291" s="71"/>
      <c r="K291" s="6"/>
      <c r="L291" s="93" t="str">
        <f t="shared" si="7"/>
        <v/>
      </c>
      <c r="M291" s="94">
        <v>14.0</v>
      </c>
      <c r="N291" s="6" t="str">
        <f t="shared" si="8"/>
        <v/>
      </c>
      <c r="O291" s="28" t="str">
        <f t="shared" si="9"/>
        <v/>
      </c>
      <c r="P291" s="28">
        <v>14.0</v>
      </c>
      <c r="Q291" s="1" t="str">
        <f t="shared" si="10"/>
        <v/>
      </c>
      <c r="R291" s="1"/>
      <c r="S291" s="1"/>
      <c r="T291" s="1"/>
      <c r="U291" s="1"/>
      <c r="V291" s="1"/>
      <c r="W291" s="1"/>
      <c r="X291" s="1"/>
      <c r="Y291" s="1"/>
      <c r="Z291" s="1"/>
      <c r="AA291" s="1"/>
      <c r="AB291" s="1"/>
      <c r="AC291" s="1"/>
    </row>
    <row r="292">
      <c r="A292" s="1"/>
      <c r="B292" s="36"/>
      <c r="C292" s="42"/>
      <c r="D292" s="36"/>
      <c r="E292" s="43"/>
      <c r="F292" s="99" t="str">
        <f>HYPERLINK("http://www.scouting.org/scoutsource/BoyScouts/AdvancementandAwards/MeritBadges/mb-CYCL.aspx","CYCLING")</f>
        <v>CYCLING</v>
      </c>
      <c r="G292" s="71"/>
      <c r="H292" s="6"/>
      <c r="I292" s="71"/>
      <c r="J292" s="71"/>
      <c r="K292" s="6"/>
      <c r="L292" s="93" t="str">
        <f t="shared" si="7"/>
        <v/>
      </c>
      <c r="M292" s="94">
        <v>15.0</v>
      </c>
      <c r="N292" s="6" t="str">
        <f t="shared" si="8"/>
        <v/>
      </c>
      <c r="O292" s="28" t="str">
        <f t="shared" si="9"/>
        <v/>
      </c>
      <c r="P292" s="28">
        <v>15.0</v>
      </c>
      <c r="Q292" s="1" t="str">
        <f t="shared" si="10"/>
        <v/>
      </c>
      <c r="R292" s="1"/>
      <c r="S292" s="1"/>
      <c r="T292" s="1"/>
      <c r="U292" s="1"/>
      <c r="V292" s="1"/>
      <c r="W292" s="1"/>
      <c r="X292" s="1"/>
      <c r="Y292" s="1"/>
      <c r="Z292" s="1"/>
      <c r="AA292" s="1"/>
      <c r="AB292" s="1"/>
      <c r="AC292" s="1"/>
    </row>
    <row r="293">
      <c r="A293" s="1"/>
      <c r="B293" s="36"/>
      <c r="C293" s="42"/>
      <c r="D293" s="36"/>
      <c r="E293" s="43"/>
      <c r="F293" s="25" t="str">
        <f>HYPERLINK("http://www.scouting.org/scoutsource/BoyScouts/AdvancementandAwards/MeritBadges/mb-CAMP.aspx","CAMPING")</f>
        <v>CAMPING</v>
      </c>
      <c r="G293" s="71"/>
      <c r="H293" s="6"/>
      <c r="I293" s="71"/>
      <c r="J293" s="71"/>
      <c r="K293" s="6"/>
      <c r="L293" s="93" t="str">
        <f t="shared" si="7"/>
        <v/>
      </c>
      <c r="M293" s="94">
        <v>16.0</v>
      </c>
      <c r="N293" s="6" t="str">
        <f t="shared" si="8"/>
        <v/>
      </c>
      <c r="O293" s="28" t="str">
        <f t="shared" si="9"/>
        <v/>
      </c>
      <c r="P293" s="28">
        <v>16.0</v>
      </c>
      <c r="Q293" s="1" t="str">
        <f t="shared" si="10"/>
        <v/>
      </c>
      <c r="R293" s="1"/>
      <c r="S293" s="1"/>
      <c r="T293" s="1"/>
      <c r="U293" s="1"/>
      <c r="V293" s="1"/>
      <c r="W293" s="1"/>
      <c r="X293" s="1"/>
      <c r="Y293" s="1"/>
      <c r="Z293" s="1"/>
      <c r="AA293" s="1"/>
      <c r="AB293" s="1"/>
      <c r="AC293" s="1"/>
    </row>
    <row r="294">
      <c r="A294" s="1"/>
      <c r="B294" s="36"/>
      <c r="C294" s="42"/>
      <c r="D294" s="36"/>
      <c r="E294" s="43"/>
      <c r="F294" s="25" t="str">
        <f>HYPERLINK("http://www.scouting.org/scoutsource/BoyScouts/AdvancementandAwards/MeritBadges/mb-FAML.aspx","FAMILY LIFE")</f>
        <v>FAMILY LIFE</v>
      </c>
      <c r="G294" s="71"/>
      <c r="H294" s="6"/>
      <c r="I294" s="100"/>
      <c r="K294" s="6"/>
      <c r="L294" s="93" t="str">
        <f t="shared" si="7"/>
        <v/>
      </c>
      <c r="M294" s="94">
        <v>17.0</v>
      </c>
      <c r="N294" s="6" t="str">
        <f t="shared" si="8"/>
        <v/>
      </c>
      <c r="O294" s="28" t="str">
        <f t="shared" si="9"/>
        <v/>
      </c>
      <c r="P294" s="28">
        <v>17.0</v>
      </c>
      <c r="Q294" s="1" t="str">
        <f t="shared" si="10"/>
        <v/>
      </c>
      <c r="R294" s="1"/>
      <c r="S294" s="1"/>
      <c r="T294" s="1"/>
      <c r="U294" s="1"/>
      <c r="V294" s="1"/>
      <c r="W294" s="1"/>
      <c r="X294" s="1"/>
      <c r="Y294" s="1"/>
      <c r="Z294" s="1"/>
      <c r="AA294" s="1"/>
      <c r="AB294" s="1"/>
      <c r="AC294" s="1"/>
    </row>
    <row r="295">
      <c r="A295" s="1"/>
      <c r="B295" s="36"/>
      <c r="C295" s="36"/>
      <c r="D295" s="36"/>
      <c r="E295" s="43"/>
      <c r="F295" s="6"/>
      <c r="G295" s="6"/>
      <c r="H295" s="6"/>
      <c r="I295" s="71"/>
      <c r="J295" s="71"/>
      <c r="K295" s="6"/>
      <c r="L295" s="88" t="s">
        <v>264</v>
      </c>
      <c r="M295" s="48"/>
      <c r="N295" s="101" t="str">
        <f>IFERROR(__xludf.DUMMYFUNCTION("JOIN("", "",iferror(FILTER($N$296:$N$428,$N$296:$N$428&lt;&gt;"""")))"),"")</f>
        <v/>
      </c>
      <c r="O295" s="28" t="str">
        <f t="shared" si="9"/>
        <v/>
      </c>
      <c r="P295" s="28">
        <v>18.0</v>
      </c>
      <c r="Q295" s="1" t="str">
        <f t="shared" si="10"/>
        <v/>
      </c>
      <c r="R295" s="1"/>
      <c r="S295" s="1"/>
      <c r="T295" s="1"/>
      <c r="U295" s="1"/>
      <c r="V295" s="1"/>
      <c r="W295" s="1"/>
      <c r="X295" s="1"/>
      <c r="Y295" s="1"/>
      <c r="Z295" s="1"/>
      <c r="AA295" s="1"/>
      <c r="AB295" s="1"/>
      <c r="AC295" s="1"/>
    </row>
    <row r="296">
      <c r="A296" s="1"/>
      <c r="B296" s="36"/>
      <c r="C296" s="42"/>
      <c r="D296" s="36"/>
      <c r="E296" s="43"/>
      <c r="F296" s="102" t="s">
        <v>267</v>
      </c>
      <c r="G296" s="6"/>
      <c r="H296" s="6"/>
      <c r="I296" s="6"/>
      <c r="J296" s="6"/>
      <c r="K296" s="6"/>
      <c r="L296" s="93" t="str">
        <f t="shared" ref="L296:L428" si="11">IFERROR(IF(ISNUMBER(C296),RANK(C296,$C$296:$C$428,1),if(C296&lt;&gt;"",1,"")))</f>
        <v/>
      </c>
      <c r="M296" s="94">
        <v>1.0</v>
      </c>
      <c r="N296" s="6" t="str">
        <f t="shared" ref="N296:N428" si="12">IFERROR(__xludf.DUMMYFUNCTION("JOIN("", "",IFERROR(FILTER($F$296:$F$428,$L$296:$L$428=M296)))"),"")</f>
        <v/>
      </c>
      <c r="O296" s="28" t="str">
        <f t="shared" si="9"/>
        <v/>
      </c>
      <c r="P296" s="28">
        <v>19.0</v>
      </c>
      <c r="Q296" s="1" t="str">
        <f t="shared" si="10"/>
        <v/>
      </c>
      <c r="R296" s="1"/>
      <c r="S296" s="1"/>
      <c r="T296" s="1"/>
      <c r="U296" s="1"/>
      <c r="V296" s="1"/>
      <c r="W296" s="1"/>
      <c r="X296" s="1"/>
      <c r="Y296" s="1"/>
      <c r="Z296" s="1"/>
      <c r="AA296" s="1"/>
      <c r="AB296" s="1"/>
      <c r="AC296" s="1"/>
    </row>
    <row r="297">
      <c r="A297" s="1"/>
      <c r="B297" s="36"/>
      <c r="C297" s="42"/>
      <c r="D297" s="36"/>
      <c r="E297" s="43"/>
      <c r="F297" s="102" t="s">
        <v>268</v>
      </c>
      <c r="G297" s="6"/>
      <c r="H297" s="6"/>
      <c r="I297" s="6"/>
      <c r="J297" s="6"/>
      <c r="K297" s="6"/>
      <c r="L297" s="93" t="str">
        <f t="shared" si="11"/>
        <v/>
      </c>
      <c r="M297" s="94">
        <v>2.0</v>
      </c>
      <c r="N297" s="6" t="str">
        <f t="shared" si="12"/>
        <v/>
      </c>
      <c r="O297" s="28" t="str">
        <f t="shared" si="9"/>
        <v/>
      </c>
      <c r="P297" s="28">
        <v>20.0</v>
      </c>
      <c r="Q297" s="1" t="str">
        <f t="shared" si="10"/>
        <v/>
      </c>
      <c r="R297" s="1"/>
      <c r="S297" s="1"/>
      <c r="T297" s="1"/>
      <c r="U297" s="1"/>
      <c r="V297" s="1"/>
      <c r="W297" s="1"/>
      <c r="X297" s="1"/>
      <c r="Y297" s="1"/>
      <c r="Z297" s="1"/>
      <c r="AA297" s="1"/>
      <c r="AB297" s="1"/>
      <c r="AC297" s="1"/>
    </row>
    <row r="298">
      <c r="A298" s="1"/>
      <c r="B298" s="36"/>
      <c r="C298" s="42"/>
      <c r="D298" s="36"/>
      <c r="E298" s="43"/>
      <c r="F298" s="102" t="s">
        <v>269</v>
      </c>
      <c r="G298" s="6"/>
      <c r="H298" s="6"/>
      <c r="I298" s="6"/>
      <c r="J298" s="6"/>
      <c r="K298" s="6"/>
      <c r="L298" s="93" t="str">
        <f t="shared" si="11"/>
        <v/>
      </c>
      <c r="M298" s="94">
        <v>3.0</v>
      </c>
      <c r="N298" s="6" t="str">
        <f t="shared" si="12"/>
        <v/>
      </c>
      <c r="O298" s="28" t="str">
        <f t="shared" si="9"/>
        <v/>
      </c>
      <c r="P298" s="28">
        <v>21.0</v>
      </c>
      <c r="Q298" s="1" t="str">
        <f t="shared" si="10"/>
        <v/>
      </c>
      <c r="R298" s="1"/>
      <c r="S298" s="1"/>
      <c r="T298" s="1"/>
      <c r="U298" s="1"/>
      <c r="V298" s="1"/>
      <c r="W298" s="1"/>
      <c r="X298" s="1"/>
      <c r="Y298" s="1"/>
      <c r="Z298" s="1"/>
      <c r="AA298" s="1"/>
      <c r="AB298" s="1"/>
      <c r="AC298" s="1"/>
    </row>
    <row r="299">
      <c r="A299" s="1"/>
      <c r="B299" s="36"/>
      <c r="C299" s="42"/>
      <c r="D299" s="36"/>
      <c r="E299" s="43"/>
      <c r="F299" s="102" t="s">
        <v>270</v>
      </c>
      <c r="G299" s="6"/>
      <c r="H299" s="6"/>
      <c r="I299" s="6"/>
      <c r="J299" s="6"/>
      <c r="K299" s="6"/>
      <c r="L299" s="93" t="str">
        <f t="shared" si="11"/>
        <v/>
      </c>
      <c r="M299" s="94">
        <v>4.0</v>
      </c>
      <c r="N299" s="6" t="str">
        <f t="shared" si="12"/>
        <v/>
      </c>
      <c r="O299" s="28" t="str">
        <f t="shared" si="9"/>
        <v/>
      </c>
      <c r="P299" s="28">
        <v>22.0</v>
      </c>
      <c r="Q299" s="1" t="str">
        <f t="shared" si="10"/>
        <v/>
      </c>
      <c r="R299" s="1"/>
      <c r="S299" s="1"/>
      <c r="T299" s="1"/>
      <c r="U299" s="1"/>
      <c r="V299" s="1"/>
      <c r="W299" s="1"/>
      <c r="X299" s="1"/>
      <c r="Y299" s="1"/>
      <c r="Z299" s="1"/>
      <c r="AA299" s="1"/>
      <c r="AB299" s="1"/>
      <c r="AC299" s="1"/>
    </row>
    <row r="300">
      <c r="A300" s="1"/>
      <c r="B300" s="36"/>
      <c r="C300" s="42"/>
      <c r="D300" s="36"/>
      <c r="E300" s="103"/>
      <c r="F300" s="102" t="s">
        <v>271</v>
      </c>
      <c r="G300" s="1"/>
      <c r="H300" s="1"/>
      <c r="I300" s="1"/>
      <c r="J300" s="1"/>
      <c r="K300" s="1"/>
      <c r="L300" s="93" t="str">
        <f t="shared" si="11"/>
        <v/>
      </c>
      <c r="M300" s="94">
        <v>5.0</v>
      </c>
      <c r="N300" s="6" t="str">
        <f t="shared" si="12"/>
        <v/>
      </c>
      <c r="O300" s="28" t="str">
        <f t="shared" si="9"/>
        <v/>
      </c>
      <c r="P300" s="28">
        <v>23.0</v>
      </c>
      <c r="Q300" s="1" t="str">
        <f t="shared" si="10"/>
        <v/>
      </c>
      <c r="R300" s="1"/>
      <c r="S300" s="1"/>
      <c r="T300" s="1"/>
      <c r="U300" s="1"/>
      <c r="V300" s="1"/>
      <c r="W300" s="1"/>
      <c r="X300" s="1"/>
      <c r="Y300" s="1"/>
      <c r="Z300" s="1"/>
      <c r="AA300" s="1"/>
      <c r="AB300" s="1"/>
      <c r="AC300" s="1"/>
    </row>
    <row r="301">
      <c r="A301" s="1"/>
      <c r="B301" s="36"/>
      <c r="C301" s="42"/>
      <c r="D301" s="36"/>
      <c r="E301" s="103"/>
      <c r="F301" s="102" t="s">
        <v>272</v>
      </c>
      <c r="G301" s="1"/>
      <c r="H301" s="1"/>
      <c r="I301" s="1"/>
      <c r="J301" s="1"/>
      <c r="K301" s="1"/>
      <c r="L301" s="93" t="str">
        <f t="shared" si="11"/>
        <v/>
      </c>
      <c r="M301" s="94">
        <v>6.0</v>
      </c>
      <c r="N301" s="6" t="str">
        <f t="shared" si="12"/>
        <v/>
      </c>
      <c r="O301" s="28" t="str">
        <f t="shared" si="9"/>
        <v/>
      </c>
      <c r="P301" s="28">
        <v>24.0</v>
      </c>
      <c r="Q301" s="1" t="str">
        <f t="shared" si="10"/>
        <v/>
      </c>
      <c r="R301" s="1"/>
      <c r="S301" s="1"/>
      <c r="T301" s="1"/>
      <c r="U301" s="1"/>
      <c r="V301" s="1"/>
      <c r="W301" s="1"/>
      <c r="X301" s="1"/>
      <c r="Y301" s="1"/>
      <c r="Z301" s="1"/>
      <c r="AA301" s="1"/>
      <c r="AB301" s="1"/>
      <c r="AC301" s="1"/>
    </row>
    <row r="302">
      <c r="A302" s="1"/>
      <c r="B302" s="36"/>
      <c r="C302" s="42"/>
      <c r="D302" s="36"/>
      <c r="E302" s="103"/>
      <c r="F302" s="102" t="s">
        <v>273</v>
      </c>
      <c r="G302" s="1"/>
      <c r="H302" s="1"/>
      <c r="I302" s="1"/>
      <c r="J302" s="1"/>
      <c r="K302" s="1"/>
      <c r="L302" s="93" t="str">
        <f t="shared" si="11"/>
        <v/>
      </c>
      <c r="M302" s="94">
        <v>7.0</v>
      </c>
      <c r="N302" s="6" t="str">
        <f t="shared" si="12"/>
        <v/>
      </c>
      <c r="O302" s="28" t="str">
        <f t="shared" si="9"/>
        <v/>
      </c>
      <c r="P302" s="28">
        <v>25.0</v>
      </c>
      <c r="Q302" s="1" t="str">
        <f t="shared" si="10"/>
        <v/>
      </c>
      <c r="R302" s="1"/>
      <c r="S302" s="1"/>
      <c r="T302" s="1"/>
      <c r="U302" s="1"/>
      <c r="V302" s="1"/>
      <c r="W302" s="1"/>
      <c r="X302" s="1"/>
      <c r="Y302" s="1"/>
      <c r="Z302" s="1"/>
      <c r="AA302" s="1"/>
      <c r="AB302" s="1"/>
      <c r="AC302" s="1"/>
    </row>
    <row r="303">
      <c r="A303" s="1"/>
      <c r="B303" s="36"/>
      <c r="C303" s="42"/>
      <c r="D303" s="36"/>
      <c r="E303" s="103"/>
      <c r="F303" s="102" t="s">
        <v>274</v>
      </c>
      <c r="G303" s="1"/>
      <c r="H303" s="1"/>
      <c r="I303" s="1"/>
      <c r="J303" s="1"/>
      <c r="K303" s="1"/>
      <c r="L303" s="93" t="str">
        <f t="shared" si="11"/>
        <v/>
      </c>
      <c r="M303" s="94">
        <v>8.0</v>
      </c>
      <c r="N303" s="6" t="str">
        <f t="shared" si="12"/>
        <v/>
      </c>
      <c r="O303" s="28" t="str">
        <f t="shared" si="9"/>
        <v/>
      </c>
      <c r="P303" s="28">
        <v>26.0</v>
      </c>
      <c r="Q303" s="1" t="str">
        <f t="shared" si="10"/>
        <v/>
      </c>
      <c r="R303" s="1"/>
      <c r="S303" s="1"/>
      <c r="T303" s="1"/>
      <c r="U303" s="1"/>
      <c r="V303" s="1"/>
      <c r="W303" s="1"/>
      <c r="X303" s="1"/>
      <c r="Y303" s="1"/>
      <c r="Z303" s="1"/>
      <c r="AA303" s="1"/>
      <c r="AB303" s="1"/>
      <c r="AC303" s="1"/>
    </row>
    <row r="304">
      <c r="A304" s="1"/>
      <c r="B304" s="36"/>
      <c r="C304" s="42"/>
      <c r="D304" s="36"/>
      <c r="E304" s="103"/>
      <c r="F304" s="102" t="s">
        <v>275</v>
      </c>
      <c r="G304" s="1"/>
      <c r="H304" s="1"/>
      <c r="I304" s="1"/>
      <c r="J304" s="1"/>
      <c r="K304" s="1"/>
      <c r="L304" s="93" t="str">
        <f t="shared" si="11"/>
        <v/>
      </c>
      <c r="M304" s="94">
        <v>9.0</v>
      </c>
      <c r="N304" s="6" t="str">
        <f t="shared" si="12"/>
        <v/>
      </c>
      <c r="O304" s="28" t="str">
        <f t="shared" si="9"/>
        <v/>
      </c>
      <c r="P304" s="28">
        <v>27.0</v>
      </c>
      <c r="Q304" s="1" t="str">
        <f t="shared" si="10"/>
        <v/>
      </c>
      <c r="R304" s="1"/>
      <c r="S304" s="1"/>
      <c r="T304" s="1"/>
      <c r="U304" s="1"/>
      <c r="V304" s="1"/>
      <c r="W304" s="1"/>
      <c r="X304" s="1"/>
      <c r="Y304" s="1"/>
      <c r="Z304" s="1"/>
      <c r="AA304" s="1"/>
      <c r="AB304" s="1"/>
      <c r="AC304" s="1"/>
    </row>
    <row r="305">
      <c r="A305" s="1"/>
      <c r="B305" s="36"/>
      <c r="C305" s="42"/>
      <c r="D305" s="36"/>
      <c r="E305" s="103"/>
      <c r="F305" s="102" t="s">
        <v>276</v>
      </c>
      <c r="G305" s="1"/>
      <c r="H305" s="1"/>
      <c r="I305" s="1"/>
      <c r="J305" s="1"/>
      <c r="K305" s="1"/>
      <c r="L305" s="93" t="str">
        <f t="shared" si="11"/>
        <v/>
      </c>
      <c r="M305" s="94">
        <v>10.0</v>
      </c>
      <c r="N305" s="6" t="str">
        <f t="shared" si="12"/>
        <v/>
      </c>
      <c r="O305" s="28" t="str">
        <f t="shared" si="9"/>
        <v/>
      </c>
      <c r="P305" s="28">
        <v>28.0</v>
      </c>
      <c r="Q305" s="1" t="str">
        <f t="shared" si="10"/>
        <v/>
      </c>
      <c r="R305" s="1"/>
      <c r="S305" s="1"/>
      <c r="T305" s="1"/>
      <c r="U305" s="1"/>
      <c r="V305" s="1"/>
      <c r="W305" s="1"/>
      <c r="X305" s="1"/>
      <c r="Y305" s="1"/>
      <c r="Z305" s="1"/>
      <c r="AA305" s="1"/>
      <c r="AB305" s="1"/>
      <c r="AC305" s="1"/>
    </row>
    <row r="306">
      <c r="A306" s="1"/>
      <c r="B306" s="36"/>
      <c r="C306" s="42"/>
      <c r="D306" s="36"/>
      <c r="E306" s="103"/>
      <c r="F306" s="102" t="s">
        <v>277</v>
      </c>
      <c r="G306" s="1"/>
      <c r="H306" s="1"/>
      <c r="I306" s="1"/>
      <c r="J306" s="1"/>
      <c r="K306" s="1"/>
      <c r="L306" s="93" t="str">
        <f t="shared" si="11"/>
        <v/>
      </c>
      <c r="M306" s="94">
        <v>11.0</v>
      </c>
      <c r="N306" s="6" t="str">
        <f t="shared" si="12"/>
        <v/>
      </c>
      <c r="O306" s="28" t="str">
        <f t="shared" si="9"/>
        <v/>
      </c>
      <c r="P306" s="28">
        <v>29.0</v>
      </c>
      <c r="Q306" s="1" t="str">
        <f t="shared" si="10"/>
        <v/>
      </c>
      <c r="R306" s="1"/>
      <c r="S306" s="1"/>
      <c r="T306" s="1"/>
      <c r="U306" s="1"/>
      <c r="V306" s="1"/>
      <c r="W306" s="1"/>
      <c r="X306" s="1"/>
      <c r="Y306" s="1"/>
      <c r="Z306" s="1"/>
      <c r="AA306" s="1"/>
      <c r="AB306" s="1"/>
      <c r="AC306" s="1"/>
    </row>
    <row r="307">
      <c r="A307" s="1"/>
      <c r="B307" s="36"/>
      <c r="C307" s="42"/>
      <c r="D307" s="36"/>
      <c r="E307" s="103"/>
      <c r="F307" s="102" t="s">
        <v>278</v>
      </c>
      <c r="G307" s="1"/>
      <c r="H307" s="1"/>
      <c r="I307" s="1"/>
      <c r="J307" s="1"/>
      <c r="K307" s="1"/>
      <c r="L307" s="93" t="str">
        <f t="shared" si="11"/>
        <v/>
      </c>
      <c r="M307" s="94">
        <v>12.0</v>
      </c>
      <c r="N307" s="6" t="str">
        <f t="shared" si="12"/>
        <v/>
      </c>
      <c r="O307" s="28" t="str">
        <f t="shared" si="9"/>
        <v/>
      </c>
      <c r="P307" s="28">
        <v>30.0</v>
      </c>
      <c r="Q307" s="1" t="str">
        <f t="shared" si="10"/>
        <v/>
      </c>
      <c r="R307" s="1"/>
      <c r="S307" s="1"/>
      <c r="T307" s="1"/>
      <c r="U307" s="1"/>
      <c r="V307" s="1"/>
      <c r="W307" s="1"/>
      <c r="X307" s="1"/>
      <c r="Y307" s="1"/>
      <c r="Z307" s="1"/>
      <c r="AA307" s="1"/>
      <c r="AB307" s="1"/>
      <c r="AC307" s="1"/>
    </row>
    <row r="308">
      <c r="A308" s="1"/>
      <c r="B308" s="36"/>
      <c r="C308" s="42"/>
      <c r="D308" s="36"/>
      <c r="E308" s="103"/>
      <c r="F308" s="102" t="s">
        <v>279</v>
      </c>
      <c r="G308" s="1"/>
      <c r="H308" s="1"/>
      <c r="I308" s="1"/>
      <c r="J308" s="1"/>
      <c r="K308" s="1"/>
      <c r="L308" s="93" t="str">
        <f t="shared" si="11"/>
        <v/>
      </c>
      <c r="M308" s="94">
        <v>13.0</v>
      </c>
      <c r="N308" s="6" t="str">
        <f t="shared" si="12"/>
        <v/>
      </c>
      <c r="O308" s="28" t="str">
        <f t="shared" si="9"/>
        <v/>
      </c>
      <c r="P308" s="28">
        <v>31.0</v>
      </c>
      <c r="Q308" s="1" t="str">
        <f t="shared" si="10"/>
        <v/>
      </c>
      <c r="R308" s="1"/>
      <c r="S308" s="1"/>
      <c r="T308" s="1"/>
      <c r="U308" s="1"/>
      <c r="V308" s="1"/>
      <c r="W308" s="1"/>
      <c r="X308" s="1"/>
      <c r="Y308" s="1"/>
      <c r="Z308" s="1"/>
      <c r="AA308" s="1"/>
      <c r="AB308" s="1"/>
      <c r="AC308" s="1"/>
    </row>
    <row r="309">
      <c r="A309" s="1"/>
      <c r="B309" s="36"/>
      <c r="C309" s="42"/>
      <c r="D309" s="36"/>
      <c r="E309" s="103"/>
      <c r="F309" s="102" t="s">
        <v>280</v>
      </c>
      <c r="G309" s="1"/>
      <c r="H309" s="1"/>
      <c r="I309" s="1"/>
      <c r="J309" s="1"/>
      <c r="K309" s="1"/>
      <c r="L309" s="93" t="str">
        <f t="shared" si="11"/>
        <v/>
      </c>
      <c r="M309" s="94">
        <v>14.0</v>
      </c>
      <c r="N309" s="6" t="str">
        <f t="shared" si="12"/>
        <v/>
      </c>
      <c r="O309" s="28" t="str">
        <f t="shared" si="9"/>
        <v/>
      </c>
      <c r="P309" s="28">
        <v>32.0</v>
      </c>
      <c r="Q309" s="1" t="str">
        <f t="shared" si="10"/>
        <v/>
      </c>
      <c r="R309" s="1"/>
      <c r="S309" s="1"/>
      <c r="T309" s="1"/>
      <c r="U309" s="1"/>
      <c r="V309" s="1"/>
      <c r="W309" s="1"/>
      <c r="X309" s="1"/>
      <c r="Y309" s="1"/>
      <c r="Z309" s="1"/>
      <c r="AA309" s="1"/>
      <c r="AB309" s="1"/>
      <c r="AC309" s="1"/>
    </row>
    <row r="310">
      <c r="A310" s="1"/>
      <c r="B310" s="36"/>
      <c r="C310" s="42"/>
      <c r="D310" s="36"/>
      <c r="E310" s="103"/>
      <c r="F310" s="102" t="s">
        <v>281</v>
      </c>
      <c r="G310" s="1"/>
      <c r="H310" s="1"/>
      <c r="I310" s="1"/>
      <c r="J310" s="1"/>
      <c r="K310" s="1"/>
      <c r="L310" s="93" t="str">
        <f t="shared" si="11"/>
        <v/>
      </c>
      <c r="M310" s="94">
        <v>15.0</v>
      </c>
      <c r="N310" s="6" t="str">
        <f t="shared" si="12"/>
        <v/>
      </c>
      <c r="O310" s="28" t="str">
        <f t="shared" si="9"/>
        <v/>
      </c>
      <c r="P310" s="28">
        <v>33.0</v>
      </c>
      <c r="Q310" s="1" t="str">
        <f t="shared" si="10"/>
        <v/>
      </c>
      <c r="R310" s="1"/>
      <c r="S310" s="1"/>
      <c r="T310" s="1"/>
      <c r="U310" s="1"/>
      <c r="V310" s="1"/>
      <c r="W310" s="1"/>
      <c r="X310" s="1"/>
      <c r="Y310" s="1"/>
      <c r="Z310" s="1"/>
      <c r="AA310" s="1"/>
      <c r="AB310" s="1"/>
      <c r="AC310" s="1"/>
    </row>
    <row r="311">
      <c r="A311" s="1"/>
      <c r="B311" s="36"/>
      <c r="C311" s="42"/>
      <c r="D311" s="36"/>
      <c r="E311" s="103"/>
      <c r="F311" s="102" t="s">
        <v>282</v>
      </c>
      <c r="G311" s="1"/>
      <c r="H311" s="1"/>
      <c r="I311" s="1"/>
      <c r="J311" s="1"/>
      <c r="K311" s="1"/>
      <c r="L311" s="93" t="str">
        <f t="shared" si="11"/>
        <v/>
      </c>
      <c r="M311" s="94">
        <v>16.0</v>
      </c>
      <c r="N311" s="6" t="str">
        <f t="shared" si="12"/>
        <v/>
      </c>
      <c r="O311" s="28" t="str">
        <f t="shared" si="9"/>
        <v/>
      </c>
      <c r="P311" s="28">
        <v>34.0</v>
      </c>
      <c r="Q311" s="1" t="str">
        <f t="shared" si="10"/>
        <v/>
      </c>
      <c r="R311" s="1"/>
      <c r="S311" s="1"/>
      <c r="T311" s="1"/>
      <c r="U311" s="1"/>
      <c r="V311" s="1"/>
      <c r="W311" s="1"/>
      <c r="X311" s="1"/>
      <c r="Y311" s="1"/>
      <c r="Z311" s="1"/>
      <c r="AA311" s="1"/>
      <c r="AB311" s="1"/>
      <c r="AC311" s="1"/>
    </row>
    <row r="312">
      <c r="A312" s="1"/>
      <c r="B312" s="36"/>
      <c r="C312" s="42"/>
      <c r="D312" s="36"/>
      <c r="E312" s="103"/>
      <c r="F312" s="102" t="s">
        <v>283</v>
      </c>
      <c r="G312" s="1"/>
      <c r="H312" s="1"/>
      <c r="I312" s="1"/>
      <c r="J312" s="1"/>
      <c r="K312" s="1"/>
      <c r="L312" s="93" t="str">
        <f t="shared" si="11"/>
        <v/>
      </c>
      <c r="M312" s="94">
        <v>17.0</v>
      </c>
      <c r="N312" s="6" t="str">
        <f t="shared" si="12"/>
        <v/>
      </c>
      <c r="O312" s="28" t="str">
        <f t="shared" si="9"/>
        <v/>
      </c>
      <c r="P312" s="28">
        <v>35.0</v>
      </c>
      <c r="Q312" s="1" t="str">
        <f t="shared" si="10"/>
        <v/>
      </c>
      <c r="R312" s="1"/>
      <c r="S312" s="1"/>
      <c r="T312" s="1"/>
      <c r="U312" s="1"/>
      <c r="V312" s="1"/>
      <c r="W312" s="1"/>
      <c r="X312" s="1"/>
      <c r="Y312" s="1"/>
      <c r="Z312" s="1"/>
      <c r="AA312" s="1"/>
      <c r="AB312" s="1"/>
      <c r="AC312" s="1"/>
    </row>
    <row r="313">
      <c r="A313" s="1"/>
      <c r="B313" s="36"/>
      <c r="C313" s="42"/>
      <c r="D313" s="36"/>
      <c r="E313" s="103"/>
      <c r="F313" s="102" t="s">
        <v>284</v>
      </c>
      <c r="G313" s="1"/>
      <c r="H313" s="1"/>
      <c r="I313" s="1"/>
      <c r="J313" s="1"/>
      <c r="K313" s="1"/>
      <c r="L313" s="93" t="str">
        <f t="shared" si="11"/>
        <v/>
      </c>
      <c r="M313" s="94">
        <v>18.0</v>
      </c>
      <c r="N313" s="6" t="str">
        <f t="shared" si="12"/>
        <v/>
      </c>
      <c r="O313" s="28" t="str">
        <f t="shared" si="9"/>
        <v/>
      </c>
      <c r="P313" s="28">
        <v>36.0</v>
      </c>
      <c r="Q313" s="1" t="str">
        <f t="shared" si="10"/>
        <v/>
      </c>
      <c r="R313" s="1"/>
      <c r="S313" s="1"/>
      <c r="T313" s="1"/>
      <c r="U313" s="1"/>
      <c r="V313" s="1"/>
      <c r="W313" s="1"/>
      <c r="X313" s="1"/>
      <c r="Y313" s="1"/>
      <c r="Z313" s="1"/>
      <c r="AA313" s="1"/>
      <c r="AB313" s="1"/>
      <c r="AC313" s="1"/>
    </row>
    <row r="314">
      <c r="A314" s="1"/>
      <c r="B314" s="36"/>
      <c r="C314" s="42"/>
      <c r="D314" s="36"/>
      <c r="E314" s="103"/>
      <c r="F314" s="102" t="s">
        <v>285</v>
      </c>
      <c r="G314" s="1"/>
      <c r="H314" s="1"/>
      <c r="I314" s="1"/>
      <c r="J314" s="1"/>
      <c r="K314" s="1"/>
      <c r="L314" s="93" t="str">
        <f t="shared" si="11"/>
        <v/>
      </c>
      <c r="M314" s="94">
        <v>19.0</v>
      </c>
      <c r="N314" s="6" t="str">
        <f t="shared" si="12"/>
        <v/>
      </c>
      <c r="O314" s="28" t="str">
        <f t="shared" si="9"/>
        <v/>
      </c>
      <c r="P314" s="28">
        <v>37.0</v>
      </c>
      <c r="Q314" s="1" t="str">
        <f t="shared" si="10"/>
        <v/>
      </c>
      <c r="R314" s="1"/>
      <c r="S314" s="1"/>
      <c r="T314" s="1"/>
      <c r="U314" s="1"/>
      <c r="V314" s="1"/>
      <c r="W314" s="1"/>
      <c r="X314" s="1"/>
      <c r="Y314" s="1"/>
      <c r="Z314" s="1"/>
      <c r="AA314" s="1"/>
      <c r="AB314" s="1"/>
      <c r="AC314" s="1"/>
    </row>
    <row r="315">
      <c r="A315" s="1"/>
      <c r="B315" s="36"/>
      <c r="C315" s="42"/>
      <c r="D315" s="36"/>
      <c r="E315" s="103"/>
      <c r="F315" s="102" t="s">
        <v>286</v>
      </c>
      <c r="G315" s="1"/>
      <c r="H315" s="1"/>
      <c r="I315" s="1"/>
      <c r="J315" s="1"/>
      <c r="K315" s="1"/>
      <c r="L315" s="93" t="str">
        <f t="shared" si="11"/>
        <v/>
      </c>
      <c r="M315" s="94">
        <v>20.0</v>
      </c>
      <c r="N315" s="6" t="str">
        <f t="shared" si="12"/>
        <v/>
      </c>
      <c r="O315" s="28" t="str">
        <f t="shared" si="9"/>
        <v/>
      </c>
      <c r="P315" s="28">
        <v>38.0</v>
      </c>
      <c r="Q315" s="1" t="str">
        <f t="shared" si="10"/>
        <v/>
      </c>
      <c r="R315" s="1"/>
      <c r="S315" s="1"/>
      <c r="T315" s="1"/>
      <c r="U315" s="1"/>
      <c r="V315" s="1"/>
      <c r="W315" s="1"/>
      <c r="X315" s="1"/>
      <c r="Y315" s="1"/>
      <c r="Z315" s="1"/>
      <c r="AA315" s="1"/>
      <c r="AB315" s="1"/>
      <c r="AC315" s="1"/>
    </row>
    <row r="316">
      <c r="A316" s="1"/>
      <c r="B316" s="36"/>
      <c r="C316" s="42"/>
      <c r="D316" s="36"/>
      <c r="E316" s="103"/>
      <c r="F316" s="102" t="s">
        <v>287</v>
      </c>
      <c r="G316" s="1"/>
      <c r="H316" s="1"/>
      <c r="I316" s="1"/>
      <c r="J316" s="1"/>
      <c r="K316" s="1"/>
      <c r="L316" s="93" t="str">
        <f t="shared" si="11"/>
        <v/>
      </c>
      <c r="M316" s="94">
        <v>21.0</v>
      </c>
      <c r="N316" s="6" t="str">
        <f t="shared" si="12"/>
        <v/>
      </c>
      <c r="O316" s="28" t="str">
        <f t="shared" si="9"/>
        <v/>
      </c>
      <c r="P316" s="28">
        <v>39.0</v>
      </c>
      <c r="Q316" s="1" t="str">
        <f t="shared" si="10"/>
        <v/>
      </c>
      <c r="R316" s="1"/>
      <c r="S316" s="1"/>
      <c r="T316" s="1"/>
      <c r="U316" s="1"/>
      <c r="V316" s="1"/>
      <c r="W316" s="1"/>
      <c r="X316" s="1"/>
      <c r="Y316" s="1"/>
      <c r="Z316" s="1"/>
      <c r="AA316" s="1"/>
      <c r="AB316" s="1"/>
      <c r="AC316" s="1"/>
    </row>
    <row r="317">
      <c r="A317" s="1"/>
      <c r="B317" s="36"/>
      <c r="C317" s="42"/>
      <c r="D317" s="36"/>
      <c r="E317" s="103"/>
      <c r="F317" s="102" t="s">
        <v>288</v>
      </c>
      <c r="G317" s="1"/>
      <c r="H317" s="1"/>
      <c r="I317" s="1"/>
      <c r="J317" s="1"/>
      <c r="K317" s="1"/>
      <c r="L317" s="93" t="str">
        <f t="shared" si="11"/>
        <v/>
      </c>
      <c r="M317" s="94">
        <v>22.0</v>
      </c>
      <c r="N317" s="6" t="str">
        <f t="shared" si="12"/>
        <v/>
      </c>
      <c r="O317" s="28" t="str">
        <f t="shared" si="9"/>
        <v/>
      </c>
      <c r="P317" s="28">
        <v>40.0</v>
      </c>
      <c r="Q317" s="1" t="str">
        <f t="shared" si="10"/>
        <v/>
      </c>
      <c r="R317" s="1"/>
      <c r="S317" s="1"/>
      <c r="T317" s="1"/>
      <c r="U317" s="1"/>
      <c r="V317" s="1"/>
      <c r="W317" s="1"/>
      <c r="X317" s="1"/>
      <c r="Y317" s="1"/>
      <c r="Z317" s="1"/>
      <c r="AA317" s="1"/>
      <c r="AB317" s="1"/>
      <c r="AC317" s="1"/>
    </row>
    <row r="318">
      <c r="A318" s="1"/>
      <c r="B318" s="36"/>
      <c r="C318" s="42"/>
      <c r="D318" s="36"/>
      <c r="E318" s="103"/>
      <c r="F318" s="102" t="s">
        <v>289</v>
      </c>
      <c r="G318" s="1"/>
      <c r="H318" s="1"/>
      <c r="I318" s="1"/>
      <c r="J318" s="1"/>
      <c r="K318" s="1"/>
      <c r="L318" s="93" t="str">
        <f t="shared" si="11"/>
        <v/>
      </c>
      <c r="M318" s="94">
        <v>23.0</v>
      </c>
      <c r="N318" s="6" t="str">
        <f t="shared" si="12"/>
        <v/>
      </c>
      <c r="O318" s="28" t="str">
        <f t="shared" si="9"/>
        <v/>
      </c>
      <c r="P318" s="28">
        <v>41.0</v>
      </c>
      <c r="Q318" s="1" t="str">
        <f t="shared" si="10"/>
        <v/>
      </c>
      <c r="R318" s="1"/>
      <c r="S318" s="1"/>
      <c r="T318" s="1"/>
      <c r="U318" s="1"/>
      <c r="V318" s="1"/>
      <c r="W318" s="1"/>
      <c r="X318" s="1"/>
      <c r="Y318" s="1"/>
      <c r="Z318" s="1"/>
      <c r="AA318" s="1"/>
      <c r="AB318" s="1"/>
      <c r="AC318" s="1"/>
    </row>
    <row r="319">
      <c r="A319" s="1"/>
      <c r="B319" s="36"/>
      <c r="C319" s="42"/>
      <c r="D319" s="36"/>
      <c r="E319" s="103"/>
      <c r="F319" s="102" t="s">
        <v>290</v>
      </c>
      <c r="G319" s="1"/>
      <c r="H319" s="1"/>
      <c r="I319" s="1"/>
      <c r="J319" s="1"/>
      <c r="K319" s="1"/>
      <c r="L319" s="93" t="str">
        <f t="shared" si="11"/>
        <v/>
      </c>
      <c r="M319" s="94">
        <v>24.0</v>
      </c>
      <c r="N319" s="6" t="str">
        <f t="shared" si="12"/>
        <v/>
      </c>
      <c r="O319" s="28" t="str">
        <f t="shared" si="9"/>
        <v/>
      </c>
      <c r="P319" s="28">
        <v>42.0</v>
      </c>
      <c r="Q319" s="1" t="str">
        <f t="shared" si="10"/>
        <v/>
      </c>
      <c r="R319" s="1"/>
      <c r="S319" s="1"/>
      <c r="T319" s="1"/>
      <c r="U319" s="1"/>
      <c r="V319" s="1"/>
      <c r="W319" s="1"/>
      <c r="X319" s="1"/>
      <c r="Y319" s="1"/>
      <c r="Z319" s="1"/>
      <c r="AA319" s="1"/>
      <c r="AB319" s="1"/>
      <c r="AC319" s="1"/>
    </row>
    <row r="320">
      <c r="A320" s="1"/>
      <c r="B320" s="36"/>
      <c r="C320" s="42"/>
      <c r="D320" s="36"/>
      <c r="E320" s="103"/>
      <c r="F320" s="102" t="s">
        <v>291</v>
      </c>
      <c r="G320" s="1"/>
      <c r="H320" s="1"/>
      <c r="I320" s="1"/>
      <c r="J320" s="1"/>
      <c r="K320" s="1"/>
      <c r="L320" s="93" t="str">
        <f t="shared" si="11"/>
        <v/>
      </c>
      <c r="M320" s="94">
        <v>25.0</v>
      </c>
      <c r="N320" s="6" t="str">
        <f t="shared" si="12"/>
        <v/>
      </c>
      <c r="O320" s="28" t="str">
        <f t="shared" si="9"/>
        <v/>
      </c>
      <c r="P320" s="28">
        <v>43.0</v>
      </c>
      <c r="Q320" s="1" t="str">
        <f t="shared" si="10"/>
        <v/>
      </c>
      <c r="R320" s="1"/>
      <c r="S320" s="1"/>
      <c r="T320" s="1"/>
      <c r="U320" s="1"/>
      <c r="V320" s="1"/>
      <c r="W320" s="1"/>
      <c r="X320" s="1"/>
      <c r="Y320" s="1"/>
      <c r="Z320" s="1"/>
      <c r="AA320" s="1"/>
      <c r="AB320" s="1"/>
      <c r="AC320" s="1"/>
    </row>
    <row r="321">
      <c r="A321" s="1"/>
      <c r="B321" s="36"/>
      <c r="C321" s="42"/>
      <c r="D321" s="36"/>
      <c r="E321" s="103"/>
      <c r="F321" s="102" t="s">
        <v>292</v>
      </c>
      <c r="G321" s="1"/>
      <c r="H321" s="1"/>
      <c r="I321" s="1"/>
      <c r="J321" s="1"/>
      <c r="K321" s="1"/>
      <c r="L321" s="93" t="str">
        <f t="shared" si="11"/>
        <v/>
      </c>
      <c r="M321" s="94">
        <v>26.0</v>
      </c>
      <c r="N321" s="6" t="str">
        <f t="shared" si="12"/>
        <v/>
      </c>
      <c r="O321" s="28" t="str">
        <f t="shared" si="9"/>
        <v/>
      </c>
      <c r="P321" s="28">
        <v>44.0</v>
      </c>
      <c r="Q321" s="1" t="str">
        <f t="shared" si="10"/>
        <v/>
      </c>
      <c r="R321" s="1"/>
      <c r="S321" s="1"/>
      <c r="T321" s="1"/>
      <c r="U321" s="1"/>
      <c r="V321" s="1"/>
      <c r="W321" s="1"/>
      <c r="X321" s="1"/>
      <c r="Y321" s="1"/>
      <c r="Z321" s="1"/>
      <c r="AA321" s="1"/>
      <c r="AB321" s="1"/>
      <c r="AC321" s="1"/>
    </row>
    <row r="322">
      <c r="A322" s="1"/>
      <c r="B322" s="36"/>
      <c r="C322" s="42"/>
      <c r="D322" s="36"/>
      <c r="E322" s="103"/>
      <c r="F322" s="102" t="s">
        <v>293</v>
      </c>
      <c r="G322" s="1"/>
      <c r="H322" s="1"/>
      <c r="I322" s="1"/>
      <c r="J322" s="1"/>
      <c r="K322" s="1"/>
      <c r="L322" s="93" t="str">
        <f t="shared" si="11"/>
        <v/>
      </c>
      <c r="M322" s="94">
        <v>27.0</v>
      </c>
      <c r="N322" s="6" t="str">
        <f t="shared" si="12"/>
        <v/>
      </c>
      <c r="O322" s="28" t="str">
        <f t="shared" si="9"/>
        <v/>
      </c>
      <c r="P322" s="28">
        <v>45.0</v>
      </c>
      <c r="Q322" s="1" t="str">
        <f t="shared" si="10"/>
        <v/>
      </c>
      <c r="R322" s="1"/>
      <c r="S322" s="1"/>
      <c r="T322" s="1"/>
      <c r="U322" s="1"/>
      <c r="V322" s="1"/>
      <c r="W322" s="1"/>
      <c r="X322" s="1"/>
      <c r="Y322" s="1"/>
      <c r="Z322" s="1"/>
      <c r="AA322" s="1"/>
      <c r="AB322" s="1"/>
      <c r="AC322" s="1"/>
    </row>
    <row r="323">
      <c r="A323" s="1"/>
      <c r="B323" s="36"/>
      <c r="C323" s="42"/>
      <c r="D323" s="36"/>
      <c r="E323" s="103"/>
      <c r="F323" s="102" t="s">
        <v>294</v>
      </c>
      <c r="G323" s="1"/>
      <c r="H323" s="1"/>
      <c r="I323" s="1"/>
      <c r="J323" s="1"/>
      <c r="K323" s="1"/>
      <c r="L323" s="93" t="str">
        <f t="shared" si="11"/>
        <v/>
      </c>
      <c r="M323" s="94">
        <v>28.0</v>
      </c>
      <c r="N323" s="6" t="str">
        <f t="shared" si="12"/>
        <v/>
      </c>
      <c r="O323" s="28" t="str">
        <f t="shared" si="9"/>
        <v/>
      </c>
      <c r="P323" s="28">
        <v>46.0</v>
      </c>
      <c r="Q323" s="1" t="str">
        <f t="shared" si="10"/>
        <v/>
      </c>
      <c r="R323" s="1"/>
      <c r="S323" s="1"/>
      <c r="T323" s="1"/>
      <c r="U323" s="1"/>
      <c r="V323" s="1"/>
      <c r="W323" s="1"/>
      <c r="X323" s="1"/>
      <c r="Y323" s="1"/>
      <c r="Z323" s="1"/>
      <c r="AA323" s="1"/>
      <c r="AB323" s="1"/>
      <c r="AC323" s="1"/>
    </row>
    <row r="324">
      <c r="A324" s="1"/>
      <c r="B324" s="36"/>
      <c r="C324" s="42"/>
      <c r="D324" s="36"/>
      <c r="E324" s="103"/>
      <c r="F324" s="102" t="s">
        <v>295</v>
      </c>
      <c r="G324" s="1"/>
      <c r="H324" s="1"/>
      <c r="I324" s="1"/>
      <c r="J324" s="1"/>
      <c r="K324" s="1"/>
      <c r="L324" s="93" t="str">
        <f t="shared" si="11"/>
        <v/>
      </c>
      <c r="M324" s="94">
        <v>29.0</v>
      </c>
      <c r="N324" s="6" t="str">
        <f t="shared" si="12"/>
        <v/>
      </c>
      <c r="O324" s="28" t="str">
        <f t="shared" si="9"/>
        <v/>
      </c>
      <c r="P324" s="28">
        <v>47.0</v>
      </c>
      <c r="Q324" s="1" t="str">
        <f t="shared" si="10"/>
        <v/>
      </c>
      <c r="R324" s="1"/>
      <c r="S324" s="1"/>
      <c r="T324" s="1"/>
      <c r="U324" s="1"/>
      <c r="V324" s="1"/>
      <c r="W324" s="1"/>
      <c r="X324" s="1"/>
      <c r="Y324" s="1"/>
      <c r="Z324" s="1"/>
      <c r="AA324" s="1"/>
      <c r="AB324" s="1"/>
      <c r="AC324" s="1"/>
    </row>
    <row r="325">
      <c r="A325" s="1"/>
      <c r="B325" s="36"/>
      <c r="C325" s="42"/>
      <c r="D325" s="36"/>
      <c r="E325" s="103"/>
      <c r="F325" s="102" t="s">
        <v>296</v>
      </c>
      <c r="G325" s="1"/>
      <c r="H325" s="1"/>
      <c r="I325" s="1"/>
      <c r="J325" s="1"/>
      <c r="K325" s="1"/>
      <c r="L325" s="93" t="str">
        <f t="shared" si="11"/>
        <v/>
      </c>
      <c r="M325" s="94">
        <v>30.0</v>
      </c>
      <c r="N325" s="6" t="str">
        <f t="shared" si="12"/>
        <v/>
      </c>
      <c r="O325" s="28" t="str">
        <f t="shared" si="9"/>
        <v/>
      </c>
      <c r="P325" s="28">
        <v>48.0</v>
      </c>
      <c r="Q325" s="1" t="str">
        <f t="shared" si="10"/>
        <v/>
      </c>
      <c r="R325" s="1"/>
      <c r="S325" s="1"/>
      <c r="T325" s="1"/>
      <c r="U325" s="1"/>
      <c r="V325" s="1"/>
      <c r="W325" s="1"/>
      <c r="X325" s="1"/>
      <c r="Y325" s="1"/>
      <c r="Z325" s="1"/>
      <c r="AA325" s="1"/>
      <c r="AB325" s="1"/>
      <c r="AC325" s="1"/>
    </row>
    <row r="326">
      <c r="A326" s="1"/>
      <c r="B326" s="36"/>
      <c r="C326" s="42"/>
      <c r="D326" s="36"/>
      <c r="E326" s="103"/>
      <c r="F326" s="102" t="s">
        <v>297</v>
      </c>
      <c r="G326" s="1"/>
      <c r="H326" s="1"/>
      <c r="I326" s="1"/>
      <c r="J326" s="1"/>
      <c r="K326" s="1"/>
      <c r="L326" s="93" t="str">
        <f t="shared" si="11"/>
        <v/>
      </c>
      <c r="M326" s="94">
        <v>31.0</v>
      </c>
      <c r="N326" s="6" t="str">
        <f t="shared" si="12"/>
        <v/>
      </c>
      <c r="O326" s="28" t="str">
        <f t="shared" si="9"/>
        <v/>
      </c>
      <c r="P326" s="28">
        <v>49.0</v>
      </c>
      <c r="Q326" s="1" t="str">
        <f t="shared" si="10"/>
        <v/>
      </c>
      <c r="R326" s="1"/>
      <c r="S326" s="1"/>
      <c r="T326" s="1"/>
      <c r="U326" s="1"/>
      <c r="V326" s="1"/>
      <c r="W326" s="1"/>
      <c r="X326" s="1"/>
      <c r="Y326" s="1"/>
      <c r="Z326" s="1"/>
      <c r="AA326" s="1"/>
      <c r="AB326" s="1"/>
      <c r="AC326" s="1"/>
    </row>
    <row r="327">
      <c r="A327" s="1"/>
      <c r="B327" s="36"/>
      <c r="C327" s="42"/>
      <c r="D327" s="36"/>
      <c r="E327" s="103"/>
      <c r="F327" s="102" t="s">
        <v>298</v>
      </c>
      <c r="G327" s="1"/>
      <c r="H327" s="1"/>
      <c r="I327" s="1"/>
      <c r="J327" s="1"/>
      <c r="K327" s="1"/>
      <c r="L327" s="93" t="str">
        <f t="shared" si="11"/>
        <v/>
      </c>
      <c r="M327" s="94">
        <v>32.0</v>
      </c>
      <c r="N327" s="6" t="str">
        <f t="shared" si="12"/>
        <v/>
      </c>
      <c r="O327" s="28" t="str">
        <f t="shared" si="9"/>
        <v/>
      </c>
      <c r="P327" s="28">
        <v>50.0</v>
      </c>
      <c r="Q327" s="1" t="str">
        <f t="shared" si="10"/>
        <v/>
      </c>
      <c r="R327" s="1"/>
      <c r="S327" s="1"/>
      <c r="T327" s="1"/>
      <c r="U327" s="1"/>
      <c r="V327" s="1"/>
      <c r="W327" s="1"/>
      <c r="X327" s="1"/>
      <c r="Y327" s="1"/>
      <c r="Z327" s="1"/>
      <c r="AA327" s="1"/>
      <c r="AB327" s="1"/>
      <c r="AC327" s="1"/>
    </row>
    <row r="328">
      <c r="A328" s="1"/>
      <c r="B328" s="36"/>
      <c r="C328" s="42"/>
      <c r="D328" s="36"/>
      <c r="E328" s="103"/>
      <c r="F328" s="102" t="s">
        <v>299</v>
      </c>
      <c r="G328" s="1"/>
      <c r="H328" s="1"/>
      <c r="I328" s="1"/>
      <c r="J328" s="1"/>
      <c r="K328" s="1"/>
      <c r="L328" s="93" t="str">
        <f t="shared" si="11"/>
        <v/>
      </c>
      <c r="M328" s="94">
        <v>33.0</v>
      </c>
      <c r="N328" s="6" t="str">
        <f t="shared" si="12"/>
        <v/>
      </c>
      <c r="O328" s="28" t="str">
        <f t="shared" si="9"/>
        <v/>
      </c>
      <c r="P328" s="28">
        <v>51.0</v>
      </c>
      <c r="Q328" s="1" t="str">
        <f t="shared" si="10"/>
        <v/>
      </c>
      <c r="R328" s="1"/>
      <c r="S328" s="1"/>
      <c r="T328" s="1"/>
      <c r="U328" s="1"/>
      <c r="V328" s="1"/>
      <c r="W328" s="1"/>
      <c r="X328" s="1"/>
      <c r="Y328" s="1"/>
      <c r="Z328" s="1"/>
      <c r="AA328" s="1"/>
      <c r="AB328" s="1"/>
      <c r="AC328" s="1"/>
    </row>
    <row r="329">
      <c r="A329" s="1"/>
      <c r="B329" s="36"/>
      <c r="C329" s="42"/>
      <c r="D329" s="36"/>
      <c r="E329" s="103"/>
      <c r="F329" s="102" t="s">
        <v>300</v>
      </c>
      <c r="G329" s="1"/>
      <c r="H329" s="1"/>
      <c r="I329" s="1"/>
      <c r="J329" s="1"/>
      <c r="K329" s="1"/>
      <c r="L329" s="93" t="str">
        <f t="shared" si="11"/>
        <v/>
      </c>
      <c r="M329" s="94">
        <v>34.0</v>
      </c>
      <c r="N329" s="6" t="str">
        <f t="shared" si="12"/>
        <v/>
      </c>
      <c r="O329" s="28" t="str">
        <f t="shared" si="9"/>
        <v/>
      </c>
      <c r="P329" s="28">
        <v>52.0</v>
      </c>
      <c r="Q329" s="1" t="str">
        <f t="shared" si="10"/>
        <v/>
      </c>
      <c r="R329" s="1"/>
      <c r="S329" s="1"/>
      <c r="T329" s="1"/>
      <c r="U329" s="1"/>
      <c r="V329" s="1"/>
      <c r="W329" s="1"/>
      <c r="X329" s="1"/>
      <c r="Y329" s="1"/>
      <c r="Z329" s="1"/>
      <c r="AA329" s="1"/>
      <c r="AB329" s="1"/>
      <c r="AC329" s="1"/>
    </row>
    <row r="330">
      <c r="A330" s="1"/>
      <c r="B330" s="36"/>
      <c r="C330" s="42"/>
      <c r="D330" s="36"/>
      <c r="E330" s="103"/>
      <c r="F330" s="102" t="s">
        <v>301</v>
      </c>
      <c r="G330" s="1"/>
      <c r="H330" s="1"/>
      <c r="I330" s="1"/>
      <c r="J330" s="1"/>
      <c r="K330" s="1"/>
      <c r="L330" s="93" t="str">
        <f t="shared" si="11"/>
        <v/>
      </c>
      <c r="M330" s="94">
        <v>35.0</v>
      </c>
      <c r="N330" s="6" t="str">
        <f t="shared" si="12"/>
        <v/>
      </c>
      <c r="O330" s="28" t="str">
        <f t="shared" si="9"/>
        <v/>
      </c>
      <c r="P330" s="28">
        <v>53.0</v>
      </c>
      <c r="Q330" s="1" t="str">
        <f t="shared" si="10"/>
        <v/>
      </c>
      <c r="R330" s="1"/>
      <c r="S330" s="1"/>
      <c r="T330" s="1"/>
      <c r="U330" s="1"/>
      <c r="V330" s="1"/>
      <c r="W330" s="1"/>
      <c r="X330" s="1"/>
      <c r="Y330" s="1"/>
      <c r="Z330" s="1"/>
      <c r="AA330" s="1"/>
      <c r="AB330" s="1"/>
      <c r="AC330" s="1"/>
    </row>
    <row r="331">
      <c r="A331" s="1"/>
      <c r="B331" s="36"/>
      <c r="C331" s="42"/>
      <c r="D331" s="36"/>
      <c r="E331" s="103"/>
      <c r="F331" s="102" t="s">
        <v>302</v>
      </c>
      <c r="G331" s="1"/>
      <c r="H331" s="1"/>
      <c r="I331" s="1"/>
      <c r="J331" s="1"/>
      <c r="K331" s="1"/>
      <c r="L331" s="93" t="str">
        <f t="shared" si="11"/>
        <v/>
      </c>
      <c r="M331" s="94">
        <v>36.0</v>
      </c>
      <c r="N331" s="6" t="str">
        <f t="shared" si="12"/>
        <v/>
      </c>
      <c r="O331" s="28" t="str">
        <f t="shared" si="9"/>
        <v/>
      </c>
      <c r="P331" s="28">
        <v>54.0</v>
      </c>
      <c r="Q331" s="1" t="str">
        <f t="shared" si="10"/>
        <v/>
      </c>
      <c r="R331" s="1"/>
      <c r="S331" s="1"/>
      <c r="T331" s="1"/>
      <c r="U331" s="1"/>
      <c r="V331" s="1"/>
      <c r="W331" s="1"/>
      <c r="X331" s="1"/>
      <c r="Y331" s="1"/>
      <c r="Z331" s="1"/>
      <c r="AA331" s="1"/>
      <c r="AB331" s="1"/>
      <c r="AC331" s="1"/>
    </row>
    <row r="332">
      <c r="A332" s="1"/>
      <c r="B332" s="36"/>
      <c r="C332" s="42"/>
      <c r="D332" s="36"/>
      <c r="E332" s="103"/>
      <c r="F332" s="102" t="s">
        <v>303</v>
      </c>
      <c r="G332" s="1"/>
      <c r="H332" s="1"/>
      <c r="I332" s="1"/>
      <c r="J332" s="1"/>
      <c r="K332" s="1"/>
      <c r="L332" s="93" t="str">
        <f t="shared" si="11"/>
        <v/>
      </c>
      <c r="M332" s="94">
        <v>37.0</v>
      </c>
      <c r="N332" s="6" t="str">
        <f t="shared" si="12"/>
        <v/>
      </c>
      <c r="O332" s="28" t="str">
        <f t="shared" si="9"/>
        <v/>
      </c>
      <c r="P332" s="28">
        <v>55.0</v>
      </c>
      <c r="Q332" s="1" t="str">
        <f t="shared" si="10"/>
        <v/>
      </c>
      <c r="R332" s="1"/>
      <c r="S332" s="1"/>
      <c r="T332" s="1"/>
      <c r="U332" s="1"/>
      <c r="V332" s="1"/>
      <c r="W332" s="1"/>
      <c r="X332" s="1"/>
      <c r="Y332" s="1"/>
      <c r="Z332" s="1"/>
      <c r="AA332" s="1"/>
      <c r="AB332" s="1"/>
      <c r="AC332" s="1"/>
    </row>
    <row r="333">
      <c r="A333" s="1"/>
      <c r="B333" s="36"/>
      <c r="C333" s="42"/>
      <c r="D333" s="36"/>
      <c r="E333" s="103"/>
      <c r="F333" s="102" t="s">
        <v>304</v>
      </c>
      <c r="G333" s="1"/>
      <c r="H333" s="1"/>
      <c r="I333" s="1"/>
      <c r="J333" s="1"/>
      <c r="K333" s="1"/>
      <c r="L333" s="93" t="str">
        <f t="shared" si="11"/>
        <v/>
      </c>
      <c r="M333" s="94">
        <v>38.0</v>
      </c>
      <c r="N333" s="6" t="str">
        <f t="shared" si="12"/>
        <v/>
      </c>
      <c r="O333" s="28" t="str">
        <f t="shared" si="9"/>
        <v/>
      </c>
      <c r="P333" s="28">
        <v>56.0</v>
      </c>
      <c r="Q333" s="1" t="str">
        <f t="shared" si="10"/>
        <v/>
      </c>
      <c r="R333" s="1"/>
      <c r="S333" s="1"/>
      <c r="T333" s="1"/>
      <c r="U333" s="1"/>
      <c r="V333" s="1"/>
      <c r="W333" s="1"/>
      <c r="X333" s="1"/>
      <c r="Y333" s="1"/>
      <c r="Z333" s="1"/>
      <c r="AA333" s="1"/>
      <c r="AB333" s="1"/>
      <c r="AC333" s="1"/>
    </row>
    <row r="334">
      <c r="A334" s="1"/>
      <c r="B334" s="36"/>
      <c r="C334" s="42"/>
      <c r="D334" s="36"/>
      <c r="E334" s="103"/>
      <c r="F334" s="102" t="s">
        <v>305</v>
      </c>
      <c r="G334" s="1"/>
      <c r="H334" s="1"/>
      <c r="I334" s="1"/>
      <c r="J334" s="1"/>
      <c r="K334" s="1"/>
      <c r="L334" s="93" t="str">
        <f t="shared" si="11"/>
        <v/>
      </c>
      <c r="M334" s="94">
        <v>39.0</v>
      </c>
      <c r="N334" s="6" t="str">
        <f t="shared" si="12"/>
        <v/>
      </c>
      <c r="O334" s="28" t="str">
        <f t="shared" si="9"/>
        <v/>
      </c>
      <c r="P334" s="28">
        <v>57.0</v>
      </c>
      <c r="Q334" s="1" t="str">
        <f t="shared" si="10"/>
        <v/>
      </c>
      <c r="R334" s="1"/>
      <c r="S334" s="1"/>
      <c r="T334" s="1"/>
      <c r="U334" s="1"/>
      <c r="V334" s="1"/>
      <c r="W334" s="1"/>
      <c r="X334" s="1"/>
      <c r="Y334" s="1"/>
      <c r="Z334" s="1"/>
      <c r="AA334" s="1"/>
      <c r="AB334" s="1"/>
      <c r="AC334" s="1"/>
    </row>
    <row r="335">
      <c r="A335" s="1"/>
      <c r="B335" s="36"/>
      <c r="C335" s="42"/>
      <c r="D335" s="36"/>
      <c r="E335" s="103"/>
      <c r="F335" s="102" t="s">
        <v>306</v>
      </c>
      <c r="G335" s="1"/>
      <c r="H335" s="1"/>
      <c r="I335" s="1"/>
      <c r="J335" s="1"/>
      <c r="K335" s="1"/>
      <c r="L335" s="93" t="str">
        <f t="shared" si="11"/>
        <v/>
      </c>
      <c r="M335" s="94">
        <v>40.0</v>
      </c>
      <c r="N335" s="6" t="str">
        <f t="shared" si="12"/>
        <v/>
      </c>
      <c r="O335" s="28" t="str">
        <f t="shared" si="9"/>
        <v/>
      </c>
      <c r="P335" s="28">
        <v>58.0</v>
      </c>
      <c r="Q335" s="1" t="str">
        <f t="shared" si="10"/>
        <v/>
      </c>
      <c r="R335" s="1"/>
      <c r="S335" s="1"/>
      <c r="T335" s="1"/>
      <c r="U335" s="1"/>
      <c r="V335" s="1"/>
      <c r="W335" s="1"/>
      <c r="X335" s="1"/>
      <c r="Y335" s="1"/>
      <c r="Z335" s="1"/>
      <c r="AA335" s="1"/>
      <c r="AB335" s="1"/>
      <c r="AC335" s="1"/>
    </row>
    <row r="336">
      <c r="A336" s="1"/>
      <c r="B336" s="36"/>
      <c r="C336" s="42"/>
      <c r="D336" s="36"/>
      <c r="E336" s="103"/>
      <c r="F336" s="102" t="s">
        <v>307</v>
      </c>
      <c r="G336" s="1"/>
      <c r="H336" s="1"/>
      <c r="I336" s="1"/>
      <c r="J336" s="1"/>
      <c r="K336" s="1"/>
      <c r="L336" s="93" t="str">
        <f t="shared" si="11"/>
        <v/>
      </c>
      <c r="M336" s="94">
        <v>41.0</v>
      </c>
      <c r="N336" s="6" t="str">
        <f t="shared" si="12"/>
        <v/>
      </c>
      <c r="O336" s="28" t="str">
        <f t="shared" si="9"/>
        <v/>
      </c>
      <c r="P336" s="28">
        <v>59.0</v>
      </c>
      <c r="Q336" s="1" t="str">
        <f t="shared" si="10"/>
        <v/>
      </c>
      <c r="R336" s="1"/>
      <c r="S336" s="1"/>
      <c r="T336" s="1"/>
      <c r="U336" s="1"/>
      <c r="V336" s="1"/>
      <c r="W336" s="1"/>
      <c r="X336" s="1"/>
      <c r="Y336" s="1"/>
      <c r="Z336" s="1"/>
      <c r="AA336" s="1"/>
      <c r="AB336" s="1"/>
      <c r="AC336" s="1"/>
    </row>
    <row r="337">
      <c r="A337" s="1"/>
      <c r="B337" s="36"/>
      <c r="C337" s="42"/>
      <c r="D337" s="36"/>
      <c r="E337" s="103"/>
      <c r="F337" s="102" t="s">
        <v>308</v>
      </c>
      <c r="G337" s="1"/>
      <c r="H337" s="1"/>
      <c r="I337" s="1"/>
      <c r="J337" s="1"/>
      <c r="K337" s="1"/>
      <c r="L337" s="93" t="str">
        <f t="shared" si="11"/>
        <v/>
      </c>
      <c r="M337" s="94">
        <v>42.0</v>
      </c>
      <c r="N337" s="6" t="str">
        <f t="shared" si="12"/>
        <v/>
      </c>
      <c r="O337" s="28" t="str">
        <f t="shared" si="9"/>
        <v/>
      </c>
      <c r="P337" s="28">
        <v>60.0</v>
      </c>
      <c r="Q337" s="1" t="str">
        <f t="shared" si="10"/>
        <v/>
      </c>
      <c r="R337" s="1"/>
      <c r="S337" s="1"/>
      <c r="T337" s="1"/>
      <c r="U337" s="1"/>
      <c r="V337" s="1"/>
      <c r="W337" s="1"/>
      <c r="X337" s="1"/>
      <c r="Y337" s="1"/>
      <c r="Z337" s="1"/>
      <c r="AA337" s="1"/>
      <c r="AB337" s="1"/>
      <c r="AC337" s="1"/>
    </row>
    <row r="338">
      <c r="A338" s="1"/>
      <c r="B338" s="36"/>
      <c r="C338" s="42"/>
      <c r="D338" s="36"/>
      <c r="E338" s="103"/>
      <c r="F338" s="102" t="s">
        <v>309</v>
      </c>
      <c r="G338" s="1"/>
      <c r="H338" s="1"/>
      <c r="I338" s="1"/>
      <c r="J338" s="1"/>
      <c r="K338" s="1"/>
      <c r="L338" s="93" t="str">
        <f t="shared" si="11"/>
        <v/>
      </c>
      <c r="M338" s="94">
        <v>43.0</v>
      </c>
      <c r="N338" s="6" t="str">
        <f t="shared" si="12"/>
        <v/>
      </c>
      <c r="O338" s="28" t="str">
        <f t="shared" si="9"/>
        <v/>
      </c>
      <c r="P338" s="28">
        <v>61.0</v>
      </c>
      <c r="Q338" s="1" t="str">
        <f t="shared" si="10"/>
        <v/>
      </c>
      <c r="R338" s="1"/>
      <c r="S338" s="1"/>
      <c r="T338" s="1"/>
      <c r="U338" s="1"/>
      <c r="V338" s="1"/>
      <c r="W338" s="1"/>
      <c r="X338" s="1"/>
      <c r="Y338" s="1"/>
      <c r="Z338" s="1"/>
      <c r="AA338" s="1"/>
      <c r="AB338" s="1"/>
      <c r="AC338" s="1"/>
    </row>
    <row r="339">
      <c r="A339" s="1"/>
      <c r="B339" s="36"/>
      <c r="C339" s="42"/>
      <c r="D339" s="36"/>
      <c r="E339" s="103"/>
      <c r="F339" s="102" t="s">
        <v>310</v>
      </c>
      <c r="G339" s="1"/>
      <c r="H339" s="1"/>
      <c r="I339" s="1"/>
      <c r="J339" s="1"/>
      <c r="K339" s="1"/>
      <c r="L339" s="93" t="str">
        <f t="shared" si="11"/>
        <v/>
      </c>
      <c r="M339" s="94">
        <v>44.0</v>
      </c>
      <c r="N339" s="6" t="str">
        <f t="shared" si="12"/>
        <v/>
      </c>
      <c r="O339" s="28" t="str">
        <f t="shared" si="9"/>
        <v/>
      </c>
      <c r="P339" s="28">
        <v>62.0</v>
      </c>
      <c r="Q339" s="1" t="str">
        <f t="shared" si="10"/>
        <v/>
      </c>
      <c r="R339" s="1"/>
      <c r="S339" s="1"/>
      <c r="T339" s="1"/>
      <c r="U339" s="1"/>
      <c r="V339" s="1"/>
      <c r="W339" s="1"/>
      <c r="X339" s="1"/>
      <c r="Y339" s="1"/>
      <c r="Z339" s="1"/>
      <c r="AA339" s="1"/>
      <c r="AB339" s="1"/>
      <c r="AC339" s="1"/>
    </row>
    <row r="340">
      <c r="A340" s="1"/>
      <c r="B340" s="36"/>
      <c r="C340" s="42"/>
      <c r="D340" s="36"/>
      <c r="E340" s="103"/>
      <c r="F340" s="102" t="s">
        <v>311</v>
      </c>
      <c r="G340" s="1"/>
      <c r="H340" s="1"/>
      <c r="I340" s="1"/>
      <c r="J340" s="1"/>
      <c r="K340" s="1"/>
      <c r="L340" s="93" t="str">
        <f t="shared" si="11"/>
        <v/>
      </c>
      <c r="M340" s="94">
        <v>45.0</v>
      </c>
      <c r="N340" s="6" t="str">
        <f t="shared" si="12"/>
        <v/>
      </c>
      <c r="O340" s="28" t="str">
        <f t="shared" si="9"/>
        <v/>
      </c>
      <c r="P340" s="28">
        <v>63.0</v>
      </c>
      <c r="Q340" s="1" t="str">
        <f t="shared" si="10"/>
        <v/>
      </c>
      <c r="R340" s="1"/>
      <c r="S340" s="1"/>
      <c r="T340" s="1"/>
      <c r="U340" s="1"/>
      <c r="V340" s="1"/>
      <c r="W340" s="1"/>
      <c r="X340" s="1"/>
      <c r="Y340" s="1"/>
      <c r="Z340" s="1"/>
      <c r="AA340" s="1"/>
      <c r="AB340" s="1"/>
      <c r="AC340" s="1"/>
    </row>
    <row r="341">
      <c r="A341" s="1"/>
      <c r="B341" s="36"/>
      <c r="C341" s="42"/>
      <c r="D341" s="36"/>
      <c r="E341" s="103"/>
      <c r="F341" s="102" t="s">
        <v>312</v>
      </c>
      <c r="G341" s="1"/>
      <c r="H341" s="1"/>
      <c r="I341" s="1"/>
      <c r="J341" s="1"/>
      <c r="K341" s="1"/>
      <c r="L341" s="93" t="str">
        <f t="shared" si="11"/>
        <v/>
      </c>
      <c r="M341" s="94">
        <v>46.0</v>
      </c>
      <c r="N341" s="6" t="str">
        <f t="shared" si="12"/>
        <v/>
      </c>
      <c r="O341" s="28" t="str">
        <f t="shared" si="9"/>
        <v/>
      </c>
      <c r="P341" s="28">
        <v>64.0</v>
      </c>
      <c r="Q341" s="1" t="str">
        <f t="shared" si="10"/>
        <v/>
      </c>
      <c r="R341" s="1"/>
      <c r="S341" s="1"/>
      <c r="T341" s="1"/>
      <c r="U341" s="1"/>
      <c r="V341" s="1"/>
      <c r="W341" s="1"/>
      <c r="X341" s="1"/>
      <c r="Y341" s="1"/>
      <c r="Z341" s="1"/>
      <c r="AA341" s="1"/>
      <c r="AB341" s="1"/>
      <c r="AC341" s="1"/>
    </row>
    <row r="342">
      <c r="A342" s="1"/>
      <c r="B342" s="36"/>
      <c r="C342" s="42"/>
      <c r="D342" s="36"/>
      <c r="E342" s="103"/>
      <c r="F342" s="102" t="s">
        <v>313</v>
      </c>
      <c r="G342" s="1"/>
      <c r="H342" s="1"/>
      <c r="I342" s="1"/>
      <c r="J342" s="1"/>
      <c r="K342" s="1"/>
      <c r="L342" s="93" t="str">
        <f t="shared" si="11"/>
        <v/>
      </c>
      <c r="M342" s="94">
        <v>47.0</v>
      </c>
      <c r="N342" s="6" t="str">
        <f t="shared" si="12"/>
        <v/>
      </c>
      <c r="O342" s="28" t="str">
        <f t="shared" si="9"/>
        <v/>
      </c>
      <c r="P342" s="28">
        <v>65.0</v>
      </c>
      <c r="Q342" s="1" t="str">
        <f t="shared" si="10"/>
        <v/>
      </c>
      <c r="R342" s="1"/>
      <c r="S342" s="1"/>
      <c r="T342" s="1"/>
      <c r="U342" s="1"/>
      <c r="V342" s="1"/>
      <c r="W342" s="1"/>
      <c r="X342" s="1"/>
      <c r="Y342" s="1"/>
      <c r="Z342" s="1"/>
      <c r="AA342" s="1"/>
      <c r="AB342" s="1"/>
      <c r="AC342" s="1"/>
    </row>
    <row r="343">
      <c r="A343" s="1"/>
      <c r="B343" s="36"/>
      <c r="C343" s="42"/>
      <c r="D343" s="36"/>
      <c r="E343" s="103"/>
      <c r="F343" s="102" t="s">
        <v>314</v>
      </c>
      <c r="G343" s="1"/>
      <c r="H343" s="1"/>
      <c r="I343" s="1"/>
      <c r="J343" s="1"/>
      <c r="K343" s="1"/>
      <c r="L343" s="93" t="str">
        <f t="shared" si="11"/>
        <v/>
      </c>
      <c r="M343" s="94">
        <v>48.0</v>
      </c>
      <c r="N343" s="6" t="str">
        <f t="shared" si="12"/>
        <v/>
      </c>
      <c r="O343" s="28" t="str">
        <f t="shared" si="9"/>
        <v/>
      </c>
      <c r="P343" s="28">
        <v>66.0</v>
      </c>
      <c r="Q343" s="1" t="str">
        <f t="shared" si="10"/>
        <v/>
      </c>
      <c r="R343" s="1"/>
      <c r="S343" s="1"/>
      <c r="T343" s="1"/>
      <c r="U343" s="1"/>
      <c r="V343" s="1"/>
      <c r="W343" s="1"/>
      <c r="X343" s="1"/>
      <c r="Y343" s="1"/>
      <c r="Z343" s="1"/>
      <c r="AA343" s="1"/>
      <c r="AB343" s="1"/>
      <c r="AC343" s="1"/>
    </row>
    <row r="344">
      <c r="A344" s="1"/>
      <c r="B344" s="36"/>
      <c r="C344" s="42"/>
      <c r="D344" s="36"/>
      <c r="E344" s="103"/>
      <c r="F344" s="102" t="s">
        <v>315</v>
      </c>
      <c r="G344" s="1"/>
      <c r="H344" s="1"/>
      <c r="I344" s="1"/>
      <c r="J344" s="1"/>
      <c r="K344" s="1"/>
      <c r="L344" s="93" t="str">
        <f t="shared" si="11"/>
        <v/>
      </c>
      <c r="M344" s="94">
        <v>49.0</v>
      </c>
      <c r="N344" s="6" t="str">
        <f t="shared" si="12"/>
        <v/>
      </c>
      <c r="O344" s="28" t="str">
        <f t="shared" si="9"/>
        <v/>
      </c>
      <c r="P344" s="28">
        <v>67.0</v>
      </c>
      <c r="Q344" s="1" t="str">
        <f t="shared" si="10"/>
        <v/>
      </c>
      <c r="R344" s="1"/>
      <c r="S344" s="1"/>
      <c r="T344" s="1"/>
      <c r="U344" s="1"/>
      <c r="V344" s="1"/>
      <c r="W344" s="1"/>
      <c r="X344" s="1"/>
      <c r="Y344" s="1"/>
      <c r="Z344" s="1"/>
      <c r="AA344" s="1"/>
      <c r="AB344" s="1"/>
      <c r="AC344" s="1"/>
    </row>
    <row r="345">
      <c r="A345" s="1"/>
      <c r="B345" s="36"/>
      <c r="C345" s="42"/>
      <c r="D345" s="36"/>
      <c r="E345" s="103"/>
      <c r="F345" s="102" t="s">
        <v>316</v>
      </c>
      <c r="G345" s="1"/>
      <c r="H345" s="1"/>
      <c r="I345" s="1"/>
      <c r="J345" s="1"/>
      <c r="K345" s="1"/>
      <c r="L345" s="93" t="str">
        <f t="shared" si="11"/>
        <v/>
      </c>
      <c r="M345" s="94">
        <v>50.0</v>
      </c>
      <c r="N345" s="6" t="str">
        <f t="shared" si="12"/>
        <v/>
      </c>
      <c r="O345" s="28" t="str">
        <f t="shared" si="9"/>
        <v/>
      </c>
      <c r="P345" s="28">
        <v>68.0</v>
      </c>
      <c r="Q345" s="1" t="str">
        <f t="shared" si="10"/>
        <v/>
      </c>
      <c r="R345" s="1"/>
      <c r="S345" s="1"/>
      <c r="T345" s="1"/>
      <c r="U345" s="1"/>
      <c r="V345" s="1"/>
      <c r="W345" s="1"/>
      <c r="X345" s="1"/>
      <c r="Y345" s="1"/>
      <c r="Z345" s="1"/>
      <c r="AA345" s="1"/>
      <c r="AB345" s="1"/>
      <c r="AC345" s="1"/>
    </row>
    <row r="346">
      <c r="A346" s="1"/>
      <c r="B346" s="36"/>
      <c r="C346" s="42"/>
      <c r="D346" s="36"/>
      <c r="E346" s="103"/>
      <c r="F346" s="102" t="s">
        <v>317</v>
      </c>
      <c r="G346" s="1"/>
      <c r="H346" s="1"/>
      <c r="I346" s="1"/>
      <c r="J346" s="1"/>
      <c r="K346" s="1"/>
      <c r="L346" s="93" t="str">
        <f t="shared" si="11"/>
        <v/>
      </c>
      <c r="M346" s="94">
        <v>51.0</v>
      </c>
      <c r="N346" s="6" t="str">
        <f t="shared" si="12"/>
        <v/>
      </c>
      <c r="O346" s="28" t="str">
        <f t="shared" si="9"/>
        <v/>
      </c>
      <c r="P346" s="28">
        <v>69.0</v>
      </c>
      <c r="Q346" s="1" t="str">
        <f t="shared" si="10"/>
        <v/>
      </c>
      <c r="R346" s="1"/>
      <c r="S346" s="1"/>
      <c r="T346" s="1"/>
      <c r="U346" s="1"/>
      <c r="V346" s="1"/>
      <c r="W346" s="1"/>
      <c r="X346" s="1"/>
      <c r="Y346" s="1"/>
      <c r="Z346" s="1"/>
      <c r="AA346" s="1"/>
      <c r="AB346" s="1"/>
      <c r="AC346" s="1"/>
    </row>
    <row r="347">
      <c r="A347" s="1"/>
      <c r="B347" s="36"/>
      <c r="C347" s="42"/>
      <c r="D347" s="36"/>
      <c r="E347" s="103"/>
      <c r="F347" s="102" t="s">
        <v>318</v>
      </c>
      <c r="G347" s="1"/>
      <c r="H347" s="1"/>
      <c r="I347" s="1"/>
      <c r="J347" s="1"/>
      <c r="K347" s="1"/>
      <c r="L347" s="93" t="str">
        <f t="shared" si="11"/>
        <v/>
      </c>
      <c r="M347" s="94">
        <v>52.0</v>
      </c>
      <c r="N347" s="6" t="str">
        <f t="shared" si="12"/>
        <v/>
      </c>
      <c r="O347" s="28" t="str">
        <f t="shared" si="9"/>
        <v/>
      </c>
      <c r="P347" s="28">
        <v>70.0</v>
      </c>
      <c r="Q347" s="1" t="str">
        <f t="shared" si="10"/>
        <v/>
      </c>
      <c r="R347" s="1"/>
      <c r="S347" s="1"/>
      <c r="T347" s="1"/>
      <c r="U347" s="1"/>
      <c r="V347" s="1"/>
      <c r="W347" s="1"/>
      <c r="X347" s="1"/>
      <c r="Y347" s="1"/>
      <c r="Z347" s="1"/>
      <c r="AA347" s="1"/>
      <c r="AB347" s="1"/>
      <c r="AC347" s="1"/>
    </row>
    <row r="348">
      <c r="A348" s="1"/>
      <c r="B348" s="36"/>
      <c r="C348" s="42"/>
      <c r="D348" s="36"/>
      <c r="E348" s="103"/>
      <c r="F348" s="102" t="s">
        <v>319</v>
      </c>
      <c r="G348" s="1"/>
      <c r="H348" s="1"/>
      <c r="I348" s="1"/>
      <c r="J348" s="1"/>
      <c r="K348" s="1"/>
      <c r="L348" s="93" t="str">
        <f t="shared" si="11"/>
        <v/>
      </c>
      <c r="M348" s="94">
        <v>53.0</v>
      </c>
      <c r="N348" s="6" t="str">
        <f t="shared" si="12"/>
        <v/>
      </c>
      <c r="O348" s="28" t="str">
        <f t="shared" si="9"/>
        <v/>
      </c>
      <c r="P348" s="28">
        <v>71.0</v>
      </c>
      <c r="Q348" s="1" t="str">
        <f t="shared" si="10"/>
        <v/>
      </c>
      <c r="R348" s="1"/>
      <c r="S348" s="1"/>
      <c r="T348" s="1"/>
      <c r="U348" s="1"/>
      <c r="V348" s="1"/>
      <c r="W348" s="1"/>
      <c r="X348" s="1"/>
      <c r="Y348" s="1"/>
      <c r="Z348" s="1"/>
      <c r="AA348" s="1"/>
      <c r="AB348" s="1"/>
      <c r="AC348" s="1"/>
    </row>
    <row r="349">
      <c r="A349" s="1"/>
      <c r="B349" s="36"/>
      <c r="C349" s="42"/>
      <c r="D349" s="36"/>
      <c r="E349" s="103"/>
      <c r="F349" s="102" t="s">
        <v>320</v>
      </c>
      <c r="G349" s="1"/>
      <c r="H349" s="1"/>
      <c r="I349" s="1"/>
      <c r="J349" s="1"/>
      <c r="K349" s="1"/>
      <c r="L349" s="93" t="str">
        <f t="shared" si="11"/>
        <v/>
      </c>
      <c r="M349" s="94">
        <v>54.0</v>
      </c>
      <c r="N349" s="6" t="str">
        <f t="shared" si="12"/>
        <v/>
      </c>
      <c r="O349" s="28" t="str">
        <f t="shared" si="9"/>
        <v/>
      </c>
      <c r="P349" s="28">
        <v>72.0</v>
      </c>
      <c r="Q349" s="1" t="str">
        <f t="shared" si="10"/>
        <v/>
      </c>
      <c r="R349" s="1"/>
      <c r="S349" s="1"/>
      <c r="T349" s="1"/>
      <c r="U349" s="1"/>
      <c r="V349" s="1"/>
      <c r="W349" s="1"/>
      <c r="X349" s="1"/>
      <c r="Y349" s="1"/>
      <c r="Z349" s="1"/>
      <c r="AA349" s="1"/>
      <c r="AB349" s="1"/>
      <c r="AC349" s="1"/>
    </row>
    <row r="350">
      <c r="A350" s="1"/>
      <c r="B350" s="36"/>
      <c r="C350" s="42"/>
      <c r="D350" s="36"/>
      <c r="E350" s="103"/>
      <c r="F350" s="102" t="s">
        <v>321</v>
      </c>
      <c r="G350" s="1"/>
      <c r="H350" s="1"/>
      <c r="I350" s="1"/>
      <c r="J350" s="1"/>
      <c r="K350" s="1"/>
      <c r="L350" s="93" t="str">
        <f t="shared" si="11"/>
        <v/>
      </c>
      <c r="M350" s="94">
        <v>55.0</v>
      </c>
      <c r="N350" s="6" t="str">
        <f t="shared" si="12"/>
        <v/>
      </c>
      <c r="O350" s="28" t="str">
        <f t="shared" si="9"/>
        <v/>
      </c>
      <c r="P350" s="28">
        <v>73.0</v>
      </c>
      <c r="Q350" s="1" t="str">
        <f t="shared" si="10"/>
        <v/>
      </c>
      <c r="R350" s="1"/>
      <c r="S350" s="1"/>
      <c r="T350" s="1"/>
      <c r="U350" s="1"/>
      <c r="V350" s="1"/>
      <c r="W350" s="1"/>
      <c r="X350" s="1"/>
      <c r="Y350" s="1"/>
      <c r="Z350" s="1"/>
      <c r="AA350" s="1"/>
      <c r="AB350" s="1"/>
      <c r="AC350" s="1"/>
    </row>
    <row r="351">
      <c r="A351" s="1"/>
      <c r="B351" s="36"/>
      <c r="C351" s="42"/>
      <c r="D351" s="36"/>
      <c r="E351" s="103"/>
      <c r="F351" s="102" t="s">
        <v>322</v>
      </c>
      <c r="G351" s="1"/>
      <c r="H351" s="1"/>
      <c r="I351" s="1"/>
      <c r="J351" s="1"/>
      <c r="K351" s="1"/>
      <c r="L351" s="93" t="str">
        <f t="shared" si="11"/>
        <v/>
      </c>
      <c r="M351" s="94">
        <v>56.0</v>
      </c>
      <c r="N351" s="6" t="str">
        <f t="shared" si="12"/>
        <v/>
      </c>
      <c r="O351" s="28" t="str">
        <f t="shared" si="9"/>
        <v/>
      </c>
      <c r="P351" s="28">
        <v>74.0</v>
      </c>
      <c r="Q351" s="1" t="str">
        <f t="shared" si="10"/>
        <v/>
      </c>
      <c r="R351" s="1"/>
      <c r="S351" s="1"/>
      <c r="T351" s="1"/>
      <c r="U351" s="1"/>
      <c r="V351" s="1"/>
      <c r="W351" s="1"/>
      <c r="X351" s="1"/>
      <c r="Y351" s="1"/>
      <c r="Z351" s="1"/>
      <c r="AA351" s="1"/>
      <c r="AB351" s="1"/>
      <c r="AC351" s="1"/>
    </row>
    <row r="352">
      <c r="A352" s="1"/>
      <c r="B352" s="36"/>
      <c r="C352" s="42"/>
      <c r="D352" s="36"/>
      <c r="E352" s="103"/>
      <c r="F352" s="102" t="s">
        <v>323</v>
      </c>
      <c r="G352" s="1"/>
      <c r="H352" s="1"/>
      <c r="I352" s="1"/>
      <c r="J352" s="1"/>
      <c r="K352" s="1"/>
      <c r="L352" s="93" t="str">
        <f t="shared" si="11"/>
        <v/>
      </c>
      <c r="M352" s="94">
        <v>57.0</v>
      </c>
      <c r="N352" s="6" t="str">
        <f t="shared" si="12"/>
        <v/>
      </c>
      <c r="O352" s="28" t="str">
        <f t="shared" si="9"/>
        <v/>
      </c>
      <c r="P352" s="28">
        <v>75.0</v>
      </c>
      <c r="Q352" s="1" t="str">
        <f t="shared" si="10"/>
        <v/>
      </c>
      <c r="R352" s="1"/>
      <c r="S352" s="1"/>
      <c r="T352" s="1"/>
      <c r="U352" s="1"/>
      <c r="V352" s="1"/>
      <c r="W352" s="1"/>
      <c r="X352" s="1"/>
      <c r="Y352" s="1"/>
      <c r="Z352" s="1"/>
      <c r="AA352" s="1"/>
      <c r="AB352" s="1"/>
      <c r="AC352" s="1"/>
    </row>
    <row r="353">
      <c r="A353" s="1"/>
      <c r="B353" s="36"/>
      <c r="C353" s="42"/>
      <c r="D353" s="36"/>
      <c r="E353" s="103"/>
      <c r="F353" s="102" t="s">
        <v>324</v>
      </c>
      <c r="G353" s="1"/>
      <c r="H353" s="1"/>
      <c r="I353" s="1"/>
      <c r="J353" s="1"/>
      <c r="K353" s="1"/>
      <c r="L353" s="93" t="str">
        <f t="shared" si="11"/>
        <v/>
      </c>
      <c r="M353" s="94">
        <v>58.0</v>
      </c>
      <c r="N353" s="6" t="str">
        <f t="shared" si="12"/>
        <v/>
      </c>
      <c r="O353" s="28" t="str">
        <f t="shared" si="9"/>
        <v/>
      </c>
      <c r="P353" s="28">
        <v>76.0</v>
      </c>
      <c r="Q353" s="1" t="str">
        <f t="shared" si="10"/>
        <v/>
      </c>
      <c r="R353" s="1"/>
      <c r="S353" s="1"/>
      <c r="T353" s="1"/>
      <c r="U353" s="1"/>
      <c r="V353" s="1"/>
      <c r="W353" s="1"/>
      <c r="X353" s="1"/>
      <c r="Y353" s="1"/>
      <c r="Z353" s="1"/>
      <c r="AA353" s="1"/>
      <c r="AB353" s="1"/>
      <c r="AC353" s="1"/>
    </row>
    <row r="354">
      <c r="A354" s="1"/>
      <c r="B354" s="36"/>
      <c r="C354" s="42"/>
      <c r="D354" s="36"/>
      <c r="E354" s="103"/>
      <c r="F354" s="102" t="s">
        <v>325</v>
      </c>
      <c r="G354" s="1"/>
      <c r="H354" s="1"/>
      <c r="I354" s="1"/>
      <c r="J354" s="1"/>
      <c r="K354" s="1"/>
      <c r="L354" s="93" t="str">
        <f t="shared" si="11"/>
        <v/>
      </c>
      <c r="M354" s="94">
        <v>59.0</v>
      </c>
      <c r="N354" s="6" t="str">
        <f t="shared" si="12"/>
        <v/>
      </c>
      <c r="O354" s="28" t="str">
        <f t="shared" si="9"/>
        <v/>
      </c>
      <c r="P354" s="28">
        <v>77.0</v>
      </c>
      <c r="Q354" s="1" t="str">
        <f t="shared" si="10"/>
        <v/>
      </c>
      <c r="R354" s="1"/>
      <c r="S354" s="1"/>
      <c r="T354" s="1"/>
      <c r="U354" s="1"/>
      <c r="V354" s="1"/>
      <c r="W354" s="1"/>
      <c r="X354" s="1"/>
      <c r="Y354" s="1"/>
      <c r="Z354" s="1"/>
      <c r="AA354" s="1"/>
      <c r="AB354" s="1"/>
      <c r="AC354" s="1"/>
    </row>
    <row r="355">
      <c r="A355" s="1"/>
      <c r="B355" s="36"/>
      <c r="C355" s="42"/>
      <c r="D355" s="36"/>
      <c r="E355" s="103"/>
      <c r="F355" s="102" t="s">
        <v>326</v>
      </c>
      <c r="G355" s="1"/>
      <c r="H355" s="1"/>
      <c r="I355" s="1"/>
      <c r="J355" s="1"/>
      <c r="K355" s="1"/>
      <c r="L355" s="93" t="str">
        <f t="shared" si="11"/>
        <v/>
      </c>
      <c r="M355" s="94">
        <v>60.0</v>
      </c>
      <c r="N355" s="6" t="str">
        <f t="shared" si="12"/>
        <v/>
      </c>
      <c r="O355" s="28" t="str">
        <f t="shared" si="9"/>
        <v/>
      </c>
      <c r="P355" s="28">
        <v>78.0</v>
      </c>
      <c r="Q355" s="1" t="str">
        <f t="shared" si="10"/>
        <v/>
      </c>
      <c r="R355" s="1"/>
      <c r="S355" s="1"/>
      <c r="T355" s="1"/>
      <c r="U355" s="1"/>
      <c r="V355" s="1"/>
      <c r="W355" s="1"/>
      <c r="X355" s="1"/>
      <c r="Y355" s="1"/>
      <c r="Z355" s="1"/>
      <c r="AA355" s="1"/>
      <c r="AB355" s="1"/>
      <c r="AC355" s="1"/>
    </row>
    <row r="356">
      <c r="A356" s="1"/>
      <c r="B356" s="36"/>
      <c r="C356" s="42"/>
      <c r="D356" s="36"/>
      <c r="E356" s="103"/>
      <c r="F356" s="102" t="s">
        <v>327</v>
      </c>
      <c r="G356" s="1"/>
      <c r="H356" s="1"/>
      <c r="I356" s="1"/>
      <c r="J356" s="1"/>
      <c r="K356" s="1"/>
      <c r="L356" s="93" t="str">
        <f t="shared" si="11"/>
        <v/>
      </c>
      <c r="M356" s="94">
        <v>61.0</v>
      </c>
      <c r="N356" s="6" t="str">
        <f t="shared" si="12"/>
        <v/>
      </c>
      <c r="O356" s="28" t="str">
        <f t="shared" si="9"/>
        <v/>
      </c>
      <c r="P356" s="28">
        <v>79.0</v>
      </c>
      <c r="Q356" s="1" t="str">
        <f t="shared" si="10"/>
        <v/>
      </c>
      <c r="R356" s="1"/>
      <c r="S356" s="1"/>
      <c r="T356" s="1"/>
      <c r="U356" s="1"/>
      <c r="V356" s="1"/>
      <c r="W356" s="1"/>
      <c r="X356" s="1"/>
      <c r="Y356" s="1"/>
      <c r="Z356" s="1"/>
      <c r="AA356" s="1"/>
      <c r="AB356" s="1"/>
      <c r="AC356" s="1"/>
    </row>
    <row r="357">
      <c r="A357" s="1"/>
      <c r="B357" s="36"/>
      <c r="C357" s="42"/>
      <c r="D357" s="36"/>
      <c r="E357" s="103"/>
      <c r="F357" s="102" t="s">
        <v>328</v>
      </c>
      <c r="G357" s="1"/>
      <c r="H357" s="1"/>
      <c r="I357" s="1"/>
      <c r="J357" s="1"/>
      <c r="K357" s="1"/>
      <c r="L357" s="93" t="str">
        <f t="shared" si="11"/>
        <v/>
      </c>
      <c r="M357" s="94">
        <v>62.0</v>
      </c>
      <c r="N357" s="6" t="str">
        <f t="shared" si="12"/>
        <v/>
      </c>
      <c r="O357" s="28" t="str">
        <f t="shared" si="9"/>
        <v/>
      </c>
      <c r="P357" s="28">
        <v>80.0</v>
      </c>
      <c r="Q357" s="1" t="str">
        <f t="shared" si="10"/>
        <v/>
      </c>
      <c r="R357" s="1"/>
      <c r="S357" s="1"/>
      <c r="T357" s="1"/>
      <c r="U357" s="1"/>
      <c r="V357" s="1"/>
      <c r="W357" s="1"/>
      <c r="X357" s="1"/>
      <c r="Y357" s="1"/>
      <c r="Z357" s="1"/>
      <c r="AA357" s="1"/>
      <c r="AB357" s="1"/>
      <c r="AC357" s="1"/>
    </row>
    <row r="358">
      <c r="A358" s="1"/>
      <c r="B358" s="36"/>
      <c r="C358" s="42"/>
      <c r="D358" s="36"/>
      <c r="E358" s="103"/>
      <c r="F358" s="102" t="s">
        <v>329</v>
      </c>
      <c r="G358" s="1"/>
      <c r="H358" s="1"/>
      <c r="I358" s="1"/>
      <c r="J358" s="1"/>
      <c r="K358" s="1"/>
      <c r="L358" s="93" t="str">
        <f t="shared" si="11"/>
        <v/>
      </c>
      <c r="M358" s="94">
        <v>63.0</v>
      </c>
      <c r="N358" s="6" t="str">
        <f t="shared" si="12"/>
        <v/>
      </c>
      <c r="O358" s="28" t="str">
        <f t="shared" si="9"/>
        <v/>
      </c>
      <c r="P358" s="28">
        <v>81.0</v>
      </c>
      <c r="Q358" s="1" t="str">
        <f t="shared" si="10"/>
        <v/>
      </c>
      <c r="R358" s="1"/>
      <c r="S358" s="1"/>
      <c r="T358" s="1"/>
      <c r="U358" s="1"/>
      <c r="V358" s="1"/>
      <c r="W358" s="1"/>
      <c r="X358" s="1"/>
      <c r="Y358" s="1"/>
      <c r="Z358" s="1"/>
      <c r="AA358" s="1"/>
      <c r="AB358" s="1"/>
      <c r="AC358" s="1"/>
    </row>
    <row r="359">
      <c r="A359" s="1"/>
      <c r="B359" s="36"/>
      <c r="C359" s="42"/>
      <c r="D359" s="36"/>
      <c r="E359" s="103"/>
      <c r="F359" s="102" t="s">
        <v>330</v>
      </c>
      <c r="G359" s="1"/>
      <c r="H359" s="1"/>
      <c r="I359" s="1"/>
      <c r="J359" s="1"/>
      <c r="K359" s="1"/>
      <c r="L359" s="93" t="str">
        <f t="shared" si="11"/>
        <v/>
      </c>
      <c r="M359" s="94">
        <v>64.0</v>
      </c>
      <c r="N359" s="6" t="str">
        <f t="shared" si="12"/>
        <v/>
      </c>
      <c r="O359" s="28" t="str">
        <f t="shared" si="9"/>
        <v/>
      </c>
      <c r="P359" s="28">
        <v>82.0</v>
      </c>
      <c r="Q359" s="1" t="str">
        <f t="shared" si="10"/>
        <v/>
      </c>
      <c r="R359" s="1"/>
      <c r="S359" s="1"/>
      <c r="T359" s="1"/>
      <c r="U359" s="1"/>
      <c r="V359" s="1"/>
      <c r="W359" s="1"/>
      <c r="X359" s="1"/>
      <c r="Y359" s="1"/>
      <c r="Z359" s="1"/>
      <c r="AA359" s="1"/>
      <c r="AB359" s="1"/>
      <c r="AC359" s="1"/>
    </row>
    <row r="360">
      <c r="A360" s="1"/>
      <c r="B360" s="36"/>
      <c r="C360" s="42"/>
      <c r="D360" s="36"/>
      <c r="E360" s="103"/>
      <c r="F360" s="102" t="s">
        <v>331</v>
      </c>
      <c r="G360" s="1"/>
      <c r="H360" s="1"/>
      <c r="I360" s="1"/>
      <c r="J360" s="1"/>
      <c r="K360" s="1"/>
      <c r="L360" s="93" t="str">
        <f t="shared" si="11"/>
        <v/>
      </c>
      <c r="M360" s="94">
        <v>65.0</v>
      </c>
      <c r="N360" s="6" t="str">
        <f t="shared" si="12"/>
        <v/>
      </c>
      <c r="O360" s="28" t="str">
        <f t="shared" si="9"/>
        <v/>
      </c>
      <c r="P360" s="28">
        <v>83.0</v>
      </c>
      <c r="Q360" s="1" t="str">
        <f t="shared" si="10"/>
        <v/>
      </c>
      <c r="R360" s="1"/>
      <c r="S360" s="1"/>
      <c r="T360" s="1"/>
      <c r="U360" s="1"/>
      <c r="V360" s="1"/>
      <c r="W360" s="1"/>
      <c r="X360" s="1"/>
      <c r="Y360" s="1"/>
      <c r="Z360" s="1"/>
      <c r="AA360" s="1"/>
      <c r="AB360" s="1"/>
      <c r="AC360" s="1"/>
    </row>
    <row r="361">
      <c r="A361" s="1"/>
      <c r="B361" s="36"/>
      <c r="C361" s="42"/>
      <c r="D361" s="36"/>
      <c r="E361" s="103"/>
      <c r="F361" s="102" t="s">
        <v>332</v>
      </c>
      <c r="G361" s="1"/>
      <c r="H361" s="1"/>
      <c r="I361" s="1"/>
      <c r="J361" s="1"/>
      <c r="K361" s="1"/>
      <c r="L361" s="93" t="str">
        <f t="shared" si="11"/>
        <v/>
      </c>
      <c r="M361" s="94">
        <v>66.0</v>
      </c>
      <c r="N361" s="6" t="str">
        <f t="shared" si="12"/>
        <v/>
      </c>
      <c r="O361" s="28" t="str">
        <f t="shared" si="9"/>
        <v/>
      </c>
      <c r="P361" s="28">
        <v>84.0</v>
      </c>
      <c r="Q361" s="1" t="str">
        <f t="shared" si="10"/>
        <v/>
      </c>
      <c r="R361" s="1"/>
      <c r="S361" s="1"/>
      <c r="T361" s="1"/>
      <c r="U361" s="1"/>
      <c r="V361" s="1"/>
      <c r="W361" s="1"/>
      <c r="X361" s="1"/>
      <c r="Y361" s="1"/>
      <c r="Z361" s="1"/>
      <c r="AA361" s="1"/>
      <c r="AB361" s="1"/>
      <c r="AC361" s="1"/>
    </row>
    <row r="362">
      <c r="A362" s="1"/>
      <c r="B362" s="36"/>
      <c r="C362" s="42"/>
      <c r="D362" s="36"/>
      <c r="E362" s="103"/>
      <c r="F362" s="102" t="s">
        <v>333</v>
      </c>
      <c r="G362" s="1"/>
      <c r="H362" s="1"/>
      <c r="I362" s="1"/>
      <c r="J362" s="1"/>
      <c r="K362" s="1"/>
      <c r="L362" s="93" t="str">
        <f t="shared" si="11"/>
        <v/>
      </c>
      <c r="M362" s="94">
        <v>67.0</v>
      </c>
      <c r="N362" s="6" t="str">
        <f t="shared" si="12"/>
        <v/>
      </c>
      <c r="O362" s="28" t="str">
        <f t="shared" si="9"/>
        <v/>
      </c>
      <c r="P362" s="28">
        <v>85.0</v>
      </c>
      <c r="Q362" s="1" t="str">
        <f t="shared" si="10"/>
        <v/>
      </c>
      <c r="R362" s="1"/>
      <c r="S362" s="1"/>
      <c r="T362" s="1"/>
      <c r="U362" s="1"/>
      <c r="V362" s="1"/>
      <c r="W362" s="1"/>
      <c r="X362" s="1"/>
      <c r="Y362" s="1"/>
      <c r="Z362" s="1"/>
      <c r="AA362" s="1"/>
      <c r="AB362" s="1"/>
      <c r="AC362" s="1"/>
    </row>
    <row r="363">
      <c r="A363" s="1"/>
      <c r="B363" s="36"/>
      <c r="C363" s="42"/>
      <c r="D363" s="36"/>
      <c r="E363" s="103"/>
      <c r="F363" s="102" t="s">
        <v>334</v>
      </c>
      <c r="G363" s="1"/>
      <c r="H363" s="1"/>
      <c r="I363" s="1"/>
      <c r="J363" s="1"/>
      <c r="K363" s="1"/>
      <c r="L363" s="93" t="str">
        <f t="shared" si="11"/>
        <v/>
      </c>
      <c r="M363" s="94">
        <v>68.0</v>
      </c>
      <c r="N363" s="6" t="str">
        <f t="shared" si="12"/>
        <v/>
      </c>
      <c r="O363" s="28" t="str">
        <f t="shared" si="9"/>
        <v/>
      </c>
      <c r="P363" s="28">
        <v>86.0</v>
      </c>
      <c r="Q363" s="1" t="str">
        <f t="shared" si="10"/>
        <v/>
      </c>
      <c r="R363" s="1"/>
      <c r="S363" s="1"/>
      <c r="T363" s="1"/>
      <c r="U363" s="1"/>
      <c r="V363" s="1"/>
      <c r="W363" s="1"/>
      <c r="X363" s="1"/>
      <c r="Y363" s="1"/>
      <c r="Z363" s="1"/>
      <c r="AA363" s="1"/>
      <c r="AB363" s="1"/>
      <c r="AC363" s="1"/>
    </row>
    <row r="364">
      <c r="A364" s="1"/>
      <c r="B364" s="36"/>
      <c r="C364" s="42"/>
      <c r="D364" s="36"/>
      <c r="E364" s="103"/>
      <c r="F364" s="102" t="s">
        <v>335</v>
      </c>
      <c r="G364" s="1"/>
      <c r="H364" s="1"/>
      <c r="I364" s="1"/>
      <c r="J364" s="1"/>
      <c r="K364" s="1"/>
      <c r="L364" s="93" t="str">
        <f t="shared" si="11"/>
        <v/>
      </c>
      <c r="M364" s="94">
        <v>69.0</v>
      </c>
      <c r="N364" s="6" t="str">
        <f t="shared" si="12"/>
        <v/>
      </c>
      <c r="O364" s="28" t="str">
        <f t="shared" si="9"/>
        <v/>
      </c>
      <c r="P364" s="28">
        <v>87.0</v>
      </c>
      <c r="Q364" s="1" t="str">
        <f t="shared" si="10"/>
        <v/>
      </c>
      <c r="R364" s="1"/>
      <c r="S364" s="1"/>
      <c r="T364" s="1"/>
      <c r="U364" s="1"/>
      <c r="V364" s="1"/>
      <c r="W364" s="1"/>
      <c r="X364" s="1"/>
      <c r="Y364" s="1"/>
      <c r="Z364" s="1"/>
      <c r="AA364" s="1"/>
      <c r="AB364" s="1"/>
      <c r="AC364" s="1"/>
    </row>
    <row r="365">
      <c r="A365" s="1"/>
      <c r="B365" s="36"/>
      <c r="C365" s="42"/>
      <c r="D365" s="36"/>
      <c r="E365" s="103"/>
      <c r="F365" s="102" t="s">
        <v>336</v>
      </c>
      <c r="G365" s="1"/>
      <c r="H365" s="1"/>
      <c r="I365" s="1"/>
      <c r="J365" s="1"/>
      <c r="K365" s="1"/>
      <c r="L365" s="93" t="str">
        <f t="shared" si="11"/>
        <v/>
      </c>
      <c r="M365" s="94">
        <v>70.0</v>
      </c>
      <c r="N365" s="6" t="str">
        <f t="shared" si="12"/>
        <v/>
      </c>
      <c r="O365" s="28" t="str">
        <f t="shared" si="9"/>
        <v/>
      </c>
      <c r="P365" s="28">
        <v>88.0</v>
      </c>
      <c r="Q365" s="1" t="str">
        <f t="shared" si="10"/>
        <v/>
      </c>
      <c r="R365" s="1"/>
      <c r="S365" s="1"/>
      <c r="T365" s="1"/>
      <c r="U365" s="1"/>
      <c r="V365" s="1"/>
      <c r="W365" s="1"/>
      <c r="X365" s="1"/>
      <c r="Y365" s="1"/>
      <c r="Z365" s="1"/>
      <c r="AA365" s="1"/>
      <c r="AB365" s="1"/>
      <c r="AC365" s="1"/>
    </row>
    <row r="366">
      <c r="A366" s="1"/>
      <c r="B366" s="36"/>
      <c r="C366" s="42"/>
      <c r="D366" s="36"/>
      <c r="E366" s="103"/>
      <c r="F366" s="102" t="s">
        <v>337</v>
      </c>
      <c r="G366" s="1"/>
      <c r="H366" s="1"/>
      <c r="I366" s="1"/>
      <c r="J366" s="1"/>
      <c r="K366" s="1"/>
      <c r="L366" s="93" t="str">
        <f t="shared" si="11"/>
        <v/>
      </c>
      <c r="M366" s="94">
        <v>71.0</v>
      </c>
      <c r="N366" s="6" t="str">
        <f t="shared" si="12"/>
        <v/>
      </c>
      <c r="O366" s="28" t="str">
        <f t="shared" si="9"/>
        <v/>
      </c>
      <c r="P366" s="28">
        <v>89.0</v>
      </c>
      <c r="Q366" s="1" t="str">
        <f t="shared" si="10"/>
        <v/>
      </c>
      <c r="R366" s="1"/>
      <c r="S366" s="1"/>
      <c r="T366" s="1"/>
      <c r="U366" s="1"/>
      <c r="V366" s="1"/>
      <c r="W366" s="1"/>
      <c r="X366" s="1"/>
      <c r="Y366" s="1"/>
      <c r="Z366" s="1"/>
      <c r="AA366" s="1"/>
      <c r="AB366" s="1"/>
      <c r="AC366" s="1"/>
    </row>
    <row r="367">
      <c r="A367" s="1"/>
      <c r="B367" s="36"/>
      <c r="C367" s="42"/>
      <c r="D367" s="36"/>
      <c r="E367" s="103"/>
      <c r="F367" s="102" t="s">
        <v>338</v>
      </c>
      <c r="G367" s="1"/>
      <c r="H367" s="1"/>
      <c r="I367" s="1"/>
      <c r="J367" s="1"/>
      <c r="K367" s="1"/>
      <c r="L367" s="93" t="str">
        <f t="shared" si="11"/>
        <v/>
      </c>
      <c r="M367" s="94">
        <v>72.0</v>
      </c>
      <c r="N367" s="6" t="str">
        <f t="shared" si="12"/>
        <v/>
      </c>
      <c r="O367" s="28" t="str">
        <f t="shared" si="9"/>
        <v/>
      </c>
      <c r="P367" s="28">
        <v>90.0</v>
      </c>
      <c r="Q367" s="1" t="str">
        <f t="shared" si="10"/>
        <v/>
      </c>
      <c r="R367" s="1"/>
      <c r="S367" s="1"/>
      <c r="T367" s="1"/>
      <c r="U367" s="1"/>
      <c r="V367" s="1"/>
      <c r="W367" s="1"/>
      <c r="X367" s="1"/>
      <c r="Y367" s="1"/>
      <c r="Z367" s="1"/>
      <c r="AA367" s="1"/>
      <c r="AB367" s="1"/>
      <c r="AC367" s="1"/>
    </row>
    <row r="368">
      <c r="A368" s="1"/>
      <c r="B368" s="36"/>
      <c r="C368" s="42"/>
      <c r="D368" s="36"/>
      <c r="E368" s="103"/>
      <c r="F368" s="102" t="s">
        <v>339</v>
      </c>
      <c r="G368" s="1"/>
      <c r="H368" s="1"/>
      <c r="I368" s="1"/>
      <c r="J368" s="1"/>
      <c r="K368" s="1"/>
      <c r="L368" s="93" t="str">
        <f t="shared" si="11"/>
        <v/>
      </c>
      <c r="M368" s="94">
        <v>73.0</v>
      </c>
      <c r="N368" s="6" t="str">
        <f t="shared" si="12"/>
        <v/>
      </c>
      <c r="O368" s="28" t="str">
        <f t="shared" si="9"/>
        <v/>
      </c>
      <c r="P368" s="28">
        <v>91.0</v>
      </c>
      <c r="Q368" s="1" t="str">
        <f t="shared" si="10"/>
        <v/>
      </c>
      <c r="R368" s="1"/>
      <c r="S368" s="1"/>
      <c r="T368" s="1"/>
      <c r="U368" s="1"/>
      <c r="V368" s="1"/>
      <c r="W368" s="1"/>
      <c r="X368" s="1"/>
      <c r="Y368" s="1"/>
      <c r="Z368" s="1"/>
      <c r="AA368" s="1"/>
      <c r="AB368" s="1"/>
      <c r="AC368" s="1"/>
    </row>
    <row r="369">
      <c r="A369" s="1"/>
      <c r="B369" s="36"/>
      <c r="C369" s="42"/>
      <c r="D369" s="36"/>
      <c r="E369" s="103"/>
      <c r="F369" s="102" t="s">
        <v>340</v>
      </c>
      <c r="G369" s="1"/>
      <c r="H369" s="1"/>
      <c r="I369" s="1"/>
      <c r="J369" s="1"/>
      <c r="K369" s="1"/>
      <c r="L369" s="93" t="str">
        <f t="shared" si="11"/>
        <v/>
      </c>
      <c r="M369" s="94">
        <v>74.0</v>
      </c>
      <c r="N369" s="6" t="str">
        <f t="shared" si="12"/>
        <v/>
      </c>
      <c r="O369" s="28" t="str">
        <f t="shared" si="9"/>
        <v/>
      </c>
      <c r="P369" s="28">
        <v>92.0</v>
      </c>
      <c r="Q369" s="1" t="str">
        <f t="shared" si="10"/>
        <v/>
      </c>
      <c r="R369" s="1"/>
      <c r="S369" s="1"/>
      <c r="T369" s="1"/>
      <c r="U369" s="1"/>
      <c r="V369" s="1"/>
      <c r="W369" s="1"/>
      <c r="X369" s="1"/>
      <c r="Y369" s="1"/>
      <c r="Z369" s="1"/>
      <c r="AA369" s="1"/>
      <c r="AB369" s="1"/>
      <c r="AC369" s="1"/>
    </row>
    <row r="370">
      <c r="A370" s="1"/>
      <c r="B370" s="36"/>
      <c r="C370" s="42"/>
      <c r="D370" s="36"/>
      <c r="E370" s="103"/>
      <c r="F370" s="102" t="s">
        <v>341</v>
      </c>
      <c r="G370" s="1"/>
      <c r="H370" s="1"/>
      <c r="I370" s="1"/>
      <c r="J370" s="1"/>
      <c r="K370" s="1"/>
      <c r="L370" s="93" t="str">
        <f t="shared" si="11"/>
        <v/>
      </c>
      <c r="M370" s="94">
        <v>75.0</v>
      </c>
      <c r="N370" s="6" t="str">
        <f t="shared" si="12"/>
        <v/>
      </c>
      <c r="O370" s="28" t="str">
        <f t="shared" si="9"/>
        <v/>
      </c>
      <c r="P370" s="28">
        <v>93.0</v>
      </c>
      <c r="Q370" s="1" t="str">
        <f t="shared" si="10"/>
        <v/>
      </c>
      <c r="R370" s="1"/>
      <c r="S370" s="1"/>
      <c r="T370" s="1"/>
      <c r="U370" s="1"/>
      <c r="V370" s="1"/>
      <c r="W370" s="1"/>
      <c r="X370" s="1"/>
      <c r="Y370" s="1"/>
      <c r="Z370" s="1"/>
      <c r="AA370" s="1"/>
      <c r="AB370" s="1"/>
      <c r="AC370" s="1"/>
    </row>
    <row r="371">
      <c r="A371" s="1"/>
      <c r="B371" s="36"/>
      <c r="C371" s="42"/>
      <c r="D371" s="36"/>
      <c r="E371" s="103"/>
      <c r="F371" s="102" t="s">
        <v>342</v>
      </c>
      <c r="G371" s="1"/>
      <c r="H371" s="1"/>
      <c r="I371" s="1"/>
      <c r="J371" s="1"/>
      <c r="K371" s="1"/>
      <c r="L371" s="93" t="str">
        <f t="shared" si="11"/>
        <v/>
      </c>
      <c r="M371" s="94">
        <v>76.0</v>
      </c>
      <c r="N371" s="6" t="str">
        <f t="shared" si="12"/>
        <v/>
      </c>
      <c r="O371" s="28" t="str">
        <f t="shared" si="9"/>
        <v/>
      </c>
      <c r="P371" s="28">
        <v>94.0</v>
      </c>
      <c r="Q371" s="1" t="str">
        <f t="shared" si="10"/>
        <v/>
      </c>
      <c r="R371" s="1"/>
      <c r="S371" s="1"/>
      <c r="T371" s="1"/>
      <c r="U371" s="1"/>
      <c r="V371" s="1"/>
      <c r="W371" s="1"/>
      <c r="X371" s="1"/>
      <c r="Y371" s="1"/>
      <c r="Z371" s="1"/>
      <c r="AA371" s="1"/>
      <c r="AB371" s="1"/>
      <c r="AC371" s="1"/>
    </row>
    <row r="372">
      <c r="A372" s="1"/>
      <c r="B372" s="36"/>
      <c r="C372" s="42"/>
      <c r="D372" s="36"/>
      <c r="E372" s="103"/>
      <c r="F372" s="102" t="s">
        <v>343</v>
      </c>
      <c r="G372" s="1"/>
      <c r="H372" s="1"/>
      <c r="I372" s="1"/>
      <c r="J372" s="1"/>
      <c r="K372" s="1"/>
      <c r="L372" s="93" t="str">
        <f t="shared" si="11"/>
        <v/>
      </c>
      <c r="M372" s="94">
        <v>77.0</v>
      </c>
      <c r="N372" s="6" t="str">
        <f t="shared" si="12"/>
        <v/>
      </c>
      <c r="O372" s="28" t="str">
        <f t="shared" si="9"/>
        <v/>
      </c>
      <c r="P372" s="28">
        <v>95.0</v>
      </c>
      <c r="Q372" s="1" t="str">
        <f t="shared" si="10"/>
        <v/>
      </c>
      <c r="R372" s="1"/>
      <c r="S372" s="1"/>
      <c r="T372" s="1"/>
      <c r="U372" s="1"/>
      <c r="V372" s="1"/>
      <c r="W372" s="1"/>
      <c r="X372" s="1"/>
      <c r="Y372" s="1"/>
      <c r="Z372" s="1"/>
      <c r="AA372" s="1"/>
      <c r="AB372" s="1"/>
      <c r="AC372" s="1"/>
    </row>
    <row r="373">
      <c r="A373" s="1"/>
      <c r="B373" s="36"/>
      <c r="C373" s="42"/>
      <c r="D373" s="36"/>
      <c r="E373" s="103"/>
      <c r="F373" s="102" t="s">
        <v>344</v>
      </c>
      <c r="G373" s="1"/>
      <c r="H373" s="1"/>
      <c r="I373" s="1"/>
      <c r="J373" s="1"/>
      <c r="K373" s="1"/>
      <c r="L373" s="93" t="str">
        <f t="shared" si="11"/>
        <v/>
      </c>
      <c r="M373" s="94">
        <v>78.0</v>
      </c>
      <c r="N373" s="6" t="str">
        <f t="shared" si="12"/>
        <v/>
      </c>
      <c r="O373" s="28" t="str">
        <f t="shared" si="9"/>
        <v/>
      </c>
      <c r="P373" s="28">
        <v>96.0</v>
      </c>
      <c r="Q373" s="1" t="str">
        <f t="shared" si="10"/>
        <v/>
      </c>
      <c r="R373" s="1"/>
      <c r="S373" s="1"/>
      <c r="T373" s="1"/>
      <c r="U373" s="1"/>
      <c r="V373" s="1"/>
      <c r="W373" s="1"/>
      <c r="X373" s="1"/>
      <c r="Y373" s="1"/>
      <c r="Z373" s="1"/>
      <c r="AA373" s="1"/>
      <c r="AB373" s="1"/>
      <c r="AC373" s="1"/>
    </row>
    <row r="374">
      <c r="A374" s="1"/>
      <c r="B374" s="36"/>
      <c r="C374" s="42"/>
      <c r="D374" s="36"/>
      <c r="E374" s="103"/>
      <c r="F374" s="102" t="s">
        <v>345</v>
      </c>
      <c r="G374" s="1"/>
      <c r="H374" s="1"/>
      <c r="I374" s="1"/>
      <c r="J374" s="1"/>
      <c r="K374" s="1"/>
      <c r="L374" s="93" t="str">
        <f t="shared" si="11"/>
        <v/>
      </c>
      <c r="M374" s="94">
        <v>79.0</v>
      </c>
      <c r="N374" s="6" t="str">
        <f t="shared" si="12"/>
        <v/>
      </c>
      <c r="O374" s="28" t="str">
        <f t="shared" si="9"/>
        <v/>
      </c>
      <c r="P374" s="28">
        <v>97.0</v>
      </c>
      <c r="Q374" s="1" t="str">
        <f t="shared" si="10"/>
        <v/>
      </c>
      <c r="R374" s="1"/>
      <c r="S374" s="1"/>
      <c r="T374" s="1"/>
      <c r="U374" s="1"/>
      <c r="V374" s="1"/>
      <c r="W374" s="1"/>
      <c r="X374" s="1"/>
      <c r="Y374" s="1"/>
      <c r="Z374" s="1"/>
      <c r="AA374" s="1"/>
      <c r="AB374" s="1"/>
      <c r="AC374" s="1"/>
    </row>
    <row r="375">
      <c r="A375" s="1"/>
      <c r="B375" s="36"/>
      <c r="C375" s="42"/>
      <c r="D375" s="36"/>
      <c r="E375" s="103"/>
      <c r="F375" s="102" t="s">
        <v>346</v>
      </c>
      <c r="G375" s="1"/>
      <c r="H375" s="1"/>
      <c r="I375" s="1"/>
      <c r="J375" s="1"/>
      <c r="K375" s="1"/>
      <c r="L375" s="93" t="str">
        <f t="shared" si="11"/>
        <v/>
      </c>
      <c r="M375" s="94">
        <v>80.0</v>
      </c>
      <c r="N375" s="6" t="str">
        <f t="shared" si="12"/>
        <v/>
      </c>
      <c r="O375" s="28" t="str">
        <f t="shared" si="9"/>
        <v/>
      </c>
      <c r="P375" s="28">
        <v>98.0</v>
      </c>
      <c r="Q375" s="1" t="str">
        <f t="shared" si="10"/>
        <v/>
      </c>
      <c r="R375" s="1"/>
      <c r="S375" s="1"/>
      <c r="T375" s="1"/>
      <c r="U375" s="1"/>
      <c r="V375" s="1"/>
      <c r="W375" s="1"/>
      <c r="X375" s="1"/>
      <c r="Y375" s="1"/>
      <c r="Z375" s="1"/>
      <c r="AA375" s="1"/>
      <c r="AB375" s="1"/>
      <c r="AC375" s="1"/>
    </row>
    <row r="376">
      <c r="A376" s="1"/>
      <c r="B376" s="36"/>
      <c r="C376" s="42"/>
      <c r="D376" s="36"/>
      <c r="E376" s="103"/>
      <c r="F376" s="102" t="s">
        <v>347</v>
      </c>
      <c r="G376" s="1"/>
      <c r="H376" s="1"/>
      <c r="I376" s="1"/>
      <c r="J376" s="1"/>
      <c r="K376" s="1"/>
      <c r="L376" s="93" t="str">
        <f t="shared" si="11"/>
        <v/>
      </c>
      <c r="M376" s="94">
        <v>81.0</v>
      </c>
      <c r="N376" s="6" t="str">
        <f t="shared" si="12"/>
        <v/>
      </c>
      <c r="O376" s="28" t="str">
        <f t="shared" si="9"/>
        <v/>
      </c>
      <c r="P376" s="28">
        <v>99.0</v>
      </c>
      <c r="Q376" s="1" t="str">
        <f t="shared" si="10"/>
        <v/>
      </c>
      <c r="R376" s="1"/>
      <c r="S376" s="1"/>
      <c r="T376" s="1"/>
      <c r="U376" s="1"/>
      <c r="V376" s="1"/>
      <c r="W376" s="1"/>
      <c r="X376" s="1"/>
      <c r="Y376" s="1"/>
      <c r="Z376" s="1"/>
      <c r="AA376" s="1"/>
      <c r="AB376" s="1"/>
      <c r="AC376" s="1"/>
    </row>
    <row r="377">
      <c r="A377" s="1"/>
      <c r="B377" s="36"/>
      <c r="C377" s="42"/>
      <c r="D377" s="36"/>
      <c r="E377" s="103"/>
      <c r="F377" s="102" t="s">
        <v>348</v>
      </c>
      <c r="G377" s="1"/>
      <c r="H377" s="1"/>
      <c r="I377" s="1"/>
      <c r="J377" s="1"/>
      <c r="K377" s="1"/>
      <c r="L377" s="93" t="str">
        <f t="shared" si="11"/>
        <v/>
      </c>
      <c r="M377" s="94">
        <v>82.0</v>
      </c>
      <c r="N377" s="6" t="str">
        <f t="shared" si="12"/>
        <v/>
      </c>
      <c r="O377" s="28" t="str">
        <f t="shared" si="9"/>
        <v/>
      </c>
      <c r="P377" s="28">
        <v>100.0</v>
      </c>
      <c r="Q377" s="1" t="str">
        <f t="shared" si="10"/>
        <v/>
      </c>
      <c r="R377" s="1"/>
      <c r="S377" s="1"/>
      <c r="T377" s="1"/>
      <c r="U377" s="1"/>
      <c r="V377" s="1"/>
      <c r="W377" s="1"/>
      <c r="X377" s="1"/>
      <c r="Y377" s="1"/>
      <c r="Z377" s="1"/>
      <c r="AA377" s="1"/>
      <c r="AB377" s="1"/>
      <c r="AC377" s="1"/>
    </row>
    <row r="378">
      <c r="A378" s="1"/>
      <c r="B378" s="36"/>
      <c r="C378" s="42"/>
      <c r="D378" s="36"/>
      <c r="E378" s="103"/>
      <c r="F378" s="102" t="s">
        <v>349</v>
      </c>
      <c r="G378" s="1"/>
      <c r="H378" s="1"/>
      <c r="I378" s="1"/>
      <c r="J378" s="1"/>
      <c r="K378" s="1"/>
      <c r="L378" s="93" t="str">
        <f t="shared" si="11"/>
        <v/>
      </c>
      <c r="M378" s="94">
        <v>83.0</v>
      </c>
      <c r="N378" s="6" t="str">
        <f t="shared" si="12"/>
        <v/>
      </c>
      <c r="O378" s="28" t="str">
        <f t="shared" si="9"/>
        <v/>
      </c>
      <c r="P378" s="28">
        <v>101.0</v>
      </c>
      <c r="Q378" s="1" t="str">
        <f t="shared" si="10"/>
        <v/>
      </c>
      <c r="R378" s="1"/>
      <c r="S378" s="1"/>
      <c r="T378" s="1"/>
      <c r="U378" s="1"/>
      <c r="V378" s="1"/>
      <c r="W378" s="1"/>
      <c r="X378" s="1"/>
      <c r="Y378" s="1"/>
      <c r="Z378" s="1"/>
      <c r="AA378" s="1"/>
      <c r="AB378" s="1"/>
      <c r="AC378" s="1"/>
    </row>
    <row r="379">
      <c r="A379" s="1"/>
      <c r="B379" s="36"/>
      <c r="C379" s="42"/>
      <c r="D379" s="36"/>
      <c r="E379" s="103"/>
      <c r="F379" s="102" t="s">
        <v>350</v>
      </c>
      <c r="G379" s="1"/>
      <c r="H379" s="1"/>
      <c r="I379" s="1"/>
      <c r="J379" s="1"/>
      <c r="K379" s="1"/>
      <c r="L379" s="93" t="str">
        <f t="shared" si="11"/>
        <v/>
      </c>
      <c r="M379" s="94">
        <v>84.0</v>
      </c>
      <c r="N379" s="6" t="str">
        <f t="shared" si="12"/>
        <v/>
      </c>
      <c r="O379" s="28" t="str">
        <f t="shared" si="9"/>
        <v/>
      </c>
      <c r="P379" s="28">
        <v>102.0</v>
      </c>
      <c r="Q379" s="1" t="str">
        <f t="shared" si="10"/>
        <v/>
      </c>
      <c r="R379" s="1"/>
      <c r="S379" s="1"/>
      <c r="T379" s="1"/>
      <c r="U379" s="1"/>
      <c r="V379" s="1"/>
      <c r="W379" s="1"/>
      <c r="X379" s="1"/>
      <c r="Y379" s="1"/>
      <c r="Z379" s="1"/>
      <c r="AA379" s="1"/>
      <c r="AB379" s="1"/>
      <c r="AC379" s="1"/>
    </row>
    <row r="380">
      <c r="A380" s="1"/>
      <c r="B380" s="36"/>
      <c r="C380" s="42"/>
      <c r="D380" s="36"/>
      <c r="E380" s="103"/>
      <c r="F380" s="102" t="s">
        <v>351</v>
      </c>
      <c r="G380" s="1"/>
      <c r="H380" s="1"/>
      <c r="I380" s="1"/>
      <c r="J380" s="1"/>
      <c r="K380" s="1"/>
      <c r="L380" s="93" t="str">
        <f t="shared" si="11"/>
        <v/>
      </c>
      <c r="M380" s="94">
        <v>85.0</v>
      </c>
      <c r="N380" s="6" t="str">
        <f t="shared" si="12"/>
        <v/>
      </c>
      <c r="O380" s="28" t="str">
        <f t="shared" si="9"/>
        <v/>
      </c>
      <c r="P380" s="28">
        <v>103.0</v>
      </c>
      <c r="Q380" s="1" t="str">
        <f t="shared" si="10"/>
        <v/>
      </c>
      <c r="R380" s="1"/>
      <c r="S380" s="1"/>
      <c r="T380" s="1"/>
      <c r="U380" s="1"/>
      <c r="V380" s="1"/>
      <c r="W380" s="1"/>
      <c r="X380" s="1"/>
      <c r="Y380" s="1"/>
      <c r="Z380" s="1"/>
      <c r="AA380" s="1"/>
      <c r="AB380" s="1"/>
      <c r="AC380" s="1"/>
    </row>
    <row r="381">
      <c r="A381" s="1"/>
      <c r="B381" s="36"/>
      <c r="C381" s="42"/>
      <c r="D381" s="36"/>
      <c r="E381" s="103"/>
      <c r="F381" s="102" t="s">
        <v>352</v>
      </c>
      <c r="G381" s="1"/>
      <c r="H381" s="1"/>
      <c r="I381" s="1"/>
      <c r="J381" s="1"/>
      <c r="K381" s="1"/>
      <c r="L381" s="93" t="str">
        <f t="shared" si="11"/>
        <v/>
      </c>
      <c r="M381" s="94">
        <v>86.0</v>
      </c>
      <c r="N381" s="6" t="str">
        <f t="shared" si="12"/>
        <v/>
      </c>
      <c r="O381" s="28" t="str">
        <f t="shared" si="9"/>
        <v/>
      </c>
      <c r="P381" s="28">
        <v>104.0</v>
      </c>
      <c r="Q381" s="1" t="str">
        <f t="shared" si="10"/>
        <v/>
      </c>
      <c r="R381" s="1"/>
      <c r="S381" s="1"/>
      <c r="T381" s="1"/>
      <c r="U381" s="1"/>
      <c r="V381" s="1"/>
      <c r="W381" s="1"/>
      <c r="X381" s="1"/>
      <c r="Y381" s="1"/>
      <c r="Z381" s="1"/>
      <c r="AA381" s="1"/>
      <c r="AB381" s="1"/>
      <c r="AC381" s="1"/>
    </row>
    <row r="382">
      <c r="A382" s="1"/>
      <c r="B382" s="36"/>
      <c r="C382" s="42"/>
      <c r="D382" s="36"/>
      <c r="E382" s="103"/>
      <c r="F382" s="102" t="s">
        <v>353</v>
      </c>
      <c r="G382" s="1"/>
      <c r="H382" s="1"/>
      <c r="I382" s="1"/>
      <c r="J382" s="1"/>
      <c r="K382" s="1"/>
      <c r="L382" s="93" t="str">
        <f t="shared" si="11"/>
        <v/>
      </c>
      <c r="M382" s="94">
        <v>87.0</v>
      </c>
      <c r="N382" s="6" t="str">
        <f t="shared" si="12"/>
        <v/>
      </c>
      <c r="O382" s="28" t="str">
        <f t="shared" si="9"/>
        <v/>
      </c>
      <c r="P382" s="28">
        <v>105.0</v>
      </c>
      <c r="Q382" s="1" t="str">
        <f t="shared" si="10"/>
        <v/>
      </c>
      <c r="R382" s="1"/>
      <c r="S382" s="1"/>
      <c r="T382" s="1"/>
      <c r="U382" s="1"/>
      <c r="V382" s="1"/>
      <c r="W382" s="1"/>
      <c r="X382" s="1"/>
      <c r="Y382" s="1"/>
      <c r="Z382" s="1"/>
      <c r="AA382" s="1"/>
      <c r="AB382" s="1"/>
      <c r="AC382" s="1"/>
    </row>
    <row r="383">
      <c r="A383" s="1"/>
      <c r="B383" s="36"/>
      <c r="C383" s="42"/>
      <c r="D383" s="36"/>
      <c r="E383" s="103"/>
      <c r="F383" s="102" t="s">
        <v>354</v>
      </c>
      <c r="G383" s="1"/>
      <c r="H383" s="1"/>
      <c r="I383" s="1"/>
      <c r="J383" s="1"/>
      <c r="K383" s="1"/>
      <c r="L383" s="93" t="str">
        <f t="shared" si="11"/>
        <v/>
      </c>
      <c r="M383" s="94">
        <v>88.0</v>
      </c>
      <c r="N383" s="6" t="str">
        <f t="shared" si="12"/>
        <v/>
      </c>
      <c r="O383" s="28" t="str">
        <f t="shared" si="9"/>
        <v/>
      </c>
      <c r="P383" s="28">
        <v>106.0</v>
      </c>
      <c r="Q383" s="1" t="str">
        <f t="shared" si="10"/>
        <v/>
      </c>
      <c r="R383" s="1"/>
      <c r="S383" s="1"/>
      <c r="T383" s="1"/>
      <c r="U383" s="1"/>
      <c r="V383" s="1"/>
      <c r="W383" s="1"/>
      <c r="X383" s="1"/>
      <c r="Y383" s="1"/>
      <c r="Z383" s="1"/>
      <c r="AA383" s="1"/>
      <c r="AB383" s="1"/>
      <c r="AC383" s="1"/>
    </row>
    <row r="384">
      <c r="A384" s="1"/>
      <c r="B384" s="36"/>
      <c r="C384" s="42"/>
      <c r="D384" s="36"/>
      <c r="E384" s="103"/>
      <c r="F384" s="102" t="s">
        <v>355</v>
      </c>
      <c r="G384" s="1"/>
      <c r="H384" s="1"/>
      <c r="I384" s="1"/>
      <c r="J384" s="1"/>
      <c r="K384" s="1"/>
      <c r="L384" s="93" t="str">
        <f t="shared" si="11"/>
        <v/>
      </c>
      <c r="M384" s="94">
        <v>89.0</v>
      </c>
      <c r="N384" s="6" t="str">
        <f t="shared" si="12"/>
        <v/>
      </c>
      <c r="O384" s="28" t="str">
        <f t="shared" si="9"/>
        <v/>
      </c>
      <c r="P384" s="28">
        <v>107.0</v>
      </c>
      <c r="Q384" s="1" t="str">
        <f t="shared" si="10"/>
        <v/>
      </c>
      <c r="R384" s="1"/>
      <c r="S384" s="1"/>
      <c r="T384" s="1"/>
      <c r="U384" s="1"/>
      <c r="V384" s="1"/>
      <c r="W384" s="1"/>
      <c r="X384" s="1"/>
      <c r="Y384" s="1"/>
      <c r="Z384" s="1"/>
      <c r="AA384" s="1"/>
      <c r="AB384" s="1"/>
      <c r="AC384" s="1"/>
    </row>
    <row r="385">
      <c r="A385" s="1"/>
      <c r="B385" s="36"/>
      <c r="C385" s="42"/>
      <c r="D385" s="36"/>
      <c r="E385" s="103"/>
      <c r="F385" s="102" t="s">
        <v>356</v>
      </c>
      <c r="G385" s="1"/>
      <c r="H385" s="1"/>
      <c r="I385" s="1"/>
      <c r="J385" s="1"/>
      <c r="K385" s="1"/>
      <c r="L385" s="93" t="str">
        <f t="shared" si="11"/>
        <v/>
      </c>
      <c r="M385" s="94">
        <v>90.0</v>
      </c>
      <c r="N385" s="6" t="str">
        <f t="shared" si="12"/>
        <v/>
      </c>
      <c r="O385" s="28" t="str">
        <f t="shared" si="9"/>
        <v/>
      </c>
      <c r="P385" s="28">
        <v>108.0</v>
      </c>
      <c r="Q385" s="1" t="str">
        <f t="shared" si="10"/>
        <v/>
      </c>
      <c r="R385" s="1"/>
      <c r="S385" s="1"/>
      <c r="T385" s="1"/>
      <c r="U385" s="1"/>
      <c r="V385" s="1"/>
      <c r="W385" s="1"/>
      <c r="X385" s="1"/>
      <c r="Y385" s="1"/>
      <c r="Z385" s="1"/>
      <c r="AA385" s="1"/>
      <c r="AB385" s="1"/>
      <c r="AC385" s="1"/>
    </row>
    <row r="386">
      <c r="A386" s="1"/>
      <c r="B386" s="36"/>
      <c r="C386" s="42"/>
      <c r="D386" s="36"/>
      <c r="E386" s="103"/>
      <c r="F386" s="102" t="s">
        <v>357</v>
      </c>
      <c r="G386" s="1"/>
      <c r="H386" s="1"/>
      <c r="I386" s="1"/>
      <c r="J386" s="1"/>
      <c r="K386" s="1"/>
      <c r="L386" s="93" t="str">
        <f t="shared" si="11"/>
        <v/>
      </c>
      <c r="M386" s="94">
        <v>91.0</v>
      </c>
      <c r="N386" s="6" t="str">
        <f t="shared" si="12"/>
        <v/>
      </c>
      <c r="O386" s="28" t="str">
        <f t="shared" si="9"/>
        <v/>
      </c>
      <c r="P386" s="28">
        <v>109.0</v>
      </c>
      <c r="Q386" s="1" t="str">
        <f t="shared" si="10"/>
        <v/>
      </c>
      <c r="R386" s="1"/>
      <c r="S386" s="1"/>
      <c r="T386" s="1"/>
      <c r="U386" s="1"/>
      <c r="V386" s="1"/>
      <c r="W386" s="1"/>
      <c r="X386" s="1"/>
      <c r="Y386" s="1"/>
      <c r="Z386" s="1"/>
      <c r="AA386" s="1"/>
      <c r="AB386" s="1"/>
      <c r="AC386" s="1"/>
    </row>
    <row r="387">
      <c r="A387" s="1"/>
      <c r="B387" s="36"/>
      <c r="C387" s="42"/>
      <c r="D387" s="36"/>
      <c r="E387" s="103"/>
      <c r="F387" s="102" t="s">
        <v>358</v>
      </c>
      <c r="G387" s="1"/>
      <c r="H387" s="1"/>
      <c r="I387" s="1"/>
      <c r="J387" s="1"/>
      <c r="K387" s="1"/>
      <c r="L387" s="93" t="str">
        <f t="shared" si="11"/>
        <v/>
      </c>
      <c r="M387" s="94">
        <v>92.0</v>
      </c>
      <c r="N387" s="6" t="str">
        <f t="shared" si="12"/>
        <v/>
      </c>
      <c r="O387" s="28" t="str">
        <f t="shared" si="9"/>
        <v/>
      </c>
      <c r="P387" s="28">
        <v>110.0</v>
      </c>
      <c r="Q387" s="1" t="str">
        <f t="shared" si="10"/>
        <v/>
      </c>
      <c r="R387" s="1"/>
      <c r="S387" s="1"/>
      <c r="T387" s="1"/>
      <c r="U387" s="1"/>
      <c r="V387" s="1"/>
      <c r="W387" s="1"/>
      <c r="X387" s="1"/>
      <c r="Y387" s="1"/>
      <c r="Z387" s="1"/>
      <c r="AA387" s="1"/>
      <c r="AB387" s="1"/>
      <c r="AC387" s="1"/>
    </row>
    <row r="388">
      <c r="A388" s="1"/>
      <c r="B388" s="36"/>
      <c r="C388" s="42"/>
      <c r="D388" s="36"/>
      <c r="E388" s="103"/>
      <c r="F388" s="102" t="s">
        <v>359</v>
      </c>
      <c r="G388" s="1"/>
      <c r="H388" s="1"/>
      <c r="I388" s="1"/>
      <c r="J388" s="1"/>
      <c r="K388" s="1"/>
      <c r="L388" s="93" t="str">
        <f t="shared" si="11"/>
        <v/>
      </c>
      <c r="M388" s="94">
        <v>93.0</v>
      </c>
      <c r="N388" s="6" t="str">
        <f t="shared" si="12"/>
        <v/>
      </c>
      <c r="O388" s="28" t="str">
        <f t="shared" si="9"/>
        <v/>
      </c>
      <c r="P388" s="28">
        <v>111.0</v>
      </c>
      <c r="Q388" s="1" t="str">
        <f t="shared" si="10"/>
        <v/>
      </c>
      <c r="R388" s="1"/>
      <c r="S388" s="1"/>
      <c r="T388" s="1"/>
      <c r="U388" s="1"/>
      <c r="V388" s="1"/>
      <c r="W388" s="1"/>
      <c r="X388" s="1"/>
      <c r="Y388" s="1"/>
      <c r="Z388" s="1"/>
      <c r="AA388" s="1"/>
      <c r="AB388" s="1"/>
      <c r="AC388" s="1"/>
    </row>
    <row r="389">
      <c r="A389" s="1"/>
      <c r="B389" s="36"/>
      <c r="C389" s="42"/>
      <c r="D389" s="36"/>
      <c r="E389" s="103"/>
      <c r="F389" s="102" t="s">
        <v>360</v>
      </c>
      <c r="G389" s="1"/>
      <c r="H389" s="1"/>
      <c r="I389" s="1"/>
      <c r="J389" s="1"/>
      <c r="K389" s="1"/>
      <c r="L389" s="93" t="str">
        <f t="shared" si="11"/>
        <v/>
      </c>
      <c r="M389" s="94">
        <v>94.0</v>
      </c>
      <c r="N389" s="6" t="str">
        <f t="shared" si="12"/>
        <v/>
      </c>
      <c r="O389" s="28" t="str">
        <f t="shared" si="9"/>
        <v/>
      </c>
      <c r="P389" s="28">
        <v>112.0</v>
      </c>
      <c r="Q389" s="1" t="str">
        <f t="shared" si="10"/>
        <v/>
      </c>
      <c r="R389" s="1"/>
      <c r="S389" s="1"/>
      <c r="T389" s="1"/>
      <c r="U389" s="1"/>
      <c r="V389" s="1"/>
      <c r="W389" s="1"/>
      <c r="X389" s="1"/>
      <c r="Y389" s="1"/>
      <c r="Z389" s="1"/>
      <c r="AA389" s="1"/>
      <c r="AB389" s="1"/>
      <c r="AC389" s="1"/>
    </row>
    <row r="390">
      <c r="A390" s="1"/>
      <c r="B390" s="36"/>
      <c r="C390" s="42"/>
      <c r="D390" s="36"/>
      <c r="E390" s="103"/>
      <c r="F390" s="102" t="s">
        <v>361</v>
      </c>
      <c r="G390" s="1"/>
      <c r="H390" s="1"/>
      <c r="I390" s="1"/>
      <c r="J390" s="1"/>
      <c r="K390" s="1"/>
      <c r="L390" s="93" t="str">
        <f t="shared" si="11"/>
        <v/>
      </c>
      <c r="M390" s="94">
        <v>95.0</v>
      </c>
      <c r="N390" s="6" t="str">
        <f t="shared" si="12"/>
        <v/>
      </c>
      <c r="O390" s="28" t="str">
        <f t="shared" si="9"/>
        <v/>
      </c>
      <c r="P390" s="28">
        <v>113.0</v>
      </c>
      <c r="Q390" s="1" t="str">
        <f t="shared" si="10"/>
        <v/>
      </c>
      <c r="R390" s="1"/>
      <c r="S390" s="1"/>
      <c r="T390" s="1"/>
      <c r="U390" s="1"/>
      <c r="V390" s="1"/>
      <c r="W390" s="1"/>
      <c r="X390" s="1"/>
      <c r="Y390" s="1"/>
      <c r="Z390" s="1"/>
      <c r="AA390" s="1"/>
      <c r="AB390" s="1"/>
      <c r="AC390" s="1"/>
    </row>
    <row r="391">
      <c r="A391" s="1"/>
      <c r="B391" s="36"/>
      <c r="C391" s="42"/>
      <c r="D391" s="36"/>
      <c r="E391" s="103"/>
      <c r="F391" s="102" t="s">
        <v>362</v>
      </c>
      <c r="G391" s="1"/>
      <c r="H391" s="1"/>
      <c r="I391" s="1"/>
      <c r="J391" s="1"/>
      <c r="K391" s="1"/>
      <c r="L391" s="93" t="str">
        <f t="shared" si="11"/>
        <v/>
      </c>
      <c r="M391" s="94">
        <v>96.0</v>
      </c>
      <c r="N391" s="6" t="str">
        <f t="shared" si="12"/>
        <v/>
      </c>
      <c r="O391" s="28" t="str">
        <f t="shared" si="9"/>
        <v/>
      </c>
      <c r="P391" s="28">
        <v>114.0</v>
      </c>
      <c r="Q391" s="1" t="str">
        <f t="shared" si="10"/>
        <v/>
      </c>
      <c r="R391" s="1"/>
      <c r="S391" s="1"/>
      <c r="T391" s="1"/>
      <c r="U391" s="1"/>
      <c r="V391" s="1"/>
      <c r="W391" s="1"/>
      <c r="X391" s="1"/>
      <c r="Y391" s="1"/>
      <c r="Z391" s="1"/>
      <c r="AA391" s="1"/>
      <c r="AB391" s="1"/>
      <c r="AC391" s="1"/>
    </row>
    <row r="392">
      <c r="A392" s="1"/>
      <c r="B392" s="36"/>
      <c r="C392" s="42"/>
      <c r="D392" s="36"/>
      <c r="E392" s="103"/>
      <c r="F392" s="102" t="s">
        <v>363</v>
      </c>
      <c r="G392" s="1"/>
      <c r="H392" s="1"/>
      <c r="I392" s="1"/>
      <c r="J392" s="1"/>
      <c r="K392" s="1"/>
      <c r="L392" s="93" t="str">
        <f t="shared" si="11"/>
        <v/>
      </c>
      <c r="M392" s="94">
        <v>97.0</v>
      </c>
      <c r="N392" s="6" t="str">
        <f t="shared" si="12"/>
        <v/>
      </c>
      <c r="O392" s="28" t="str">
        <f t="shared" si="9"/>
        <v/>
      </c>
      <c r="P392" s="28">
        <v>115.0</v>
      </c>
      <c r="Q392" s="1" t="str">
        <f t="shared" si="10"/>
        <v/>
      </c>
      <c r="R392" s="1"/>
      <c r="S392" s="1"/>
      <c r="T392" s="1"/>
      <c r="U392" s="1"/>
      <c r="V392" s="1"/>
      <c r="W392" s="1"/>
      <c r="X392" s="1"/>
      <c r="Y392" s="1"/>
      <c r="Z392" s="1"/>
      <c r="AA392" s="1"/>
      <c r="AB392" s="1"/>
      <c r="AC392" s="1"/>
    </row>
    <row r="393">
      <c r="A393" s="1"/>
      <c r="B393" s="36"/>
      <c r="C393" s="42"/>
      <c r="D393" s="36"/>
      <c r="E393" s="103"/>
      <c r="F393" s="102" t="s">
        <v>364</v>
      </c>
      <c r="G393" s="1"/>
      <c r="H393" s="1"/>
      <c r="I393" s="1"/>
      <c r="J393" s="1"/>
      <c r="K393" s="1"/>
      <c r="L393" s="93" t="str">
        <f t="shared" si="11"/>
        <v/>
      </c>
      <c r="M393" s="94">
        <v>98.0</v>
      </c>
      <c r="N393" s="6" t="str">
        <f t="shared" si="12"/>
        <v/>
      </c>
      <c r="O393" s="28" t="str">
        <f t="shared" si="9"/>
        <v/>
      </c>
      <c r="P393" s="28">
        <v>116.0</v>
      </c>
      <c r="Q393" s="1" t="str">
        <f t="shared" si="10"/>
        <v/>
      </c>
      <c r="R393" s="1"/>
      <c r="S393" s="1"/>
      <c r="T393" s="1"/>
      <c r="U393" s="1"/>
      <c r="V393" s="1"/>
      <c r="W393" s="1"/>
      <c r="X393" s="1"/>
      <c r="Y393" s="1"/>
      <c r="Z393" s="1"/>
      <c r="AA393" s="1"/>
      <c r="AB393" s="1"/>
      <c r="AC393" s="1"/>
    </row>
    <row r="394">
      <c r="A394" s="1"/>
      <c r="B394" s="36"/>
      <c r="C394" s="42"/>
      <c r="D394" s="36"/>
      <c r="E394" s="103"/>
      <c r="F394" s="102" t="s">
        <v>365</v>
      </c>
      <c r="G394" s="1"/>
      <c r="H394" s="1"/>
      <c r="I394" s="1"/>
      <c r="J394" s="1"/>
      <c r="K394" s="1"/>
      <c r="L394" s="93" t="str">
        <f t="shared" si="11"/>
        <v/>
      </c>
      <c r="M394" s="94">
        <v>99.0</v>
      </c>
      <c r="N394" s="6" t="str">
        <f t="shared" si="12"/>
        <v/>
      </c>
      <c r="O394" s="28" t="str">
        <f t="shared" si="9"/>
        <v/>
      </c>
      <c r="P394" s="28">
        <v>117.0</v>
      </c>
      <c r="Q394" s="1" t="str">
        <f t="shared" si="10"/>
        <v/>
      </c>
      <c r="R394" s="1"/>
      <c r="S394" s="1"/>
      <c r="T394" s="1"/>
      <c r="U394" s="1"/>
      <c r="V394" s="1"/>
      <c r="W394" s="1"/>
      <c r="X394" s="1"/>
      <c r="Y394" s="1"/>
      <c r="Z394" s="1"/>
      <c r="AA394" s="1"/>
      <c r="AB394" s="1"/>
      <c r="AC394" s="1"/>
    </row>
    <row r="395">
      <c r="A395" s="1"/>
      <c r="B395" s="36"/>
      <c r="C395" s="42"/>
      <c r="D395" s="36"/>
      <c r="E395" s="103"/>
      <c r="F395" s="102" t="s">
        <v>366</v>
      </c>
      <c r="G395" s="1"/>
      <c r="H395" s="1"/>
      <c r="I395" s="1"/>
      <c r="J395" s="1"/>
      <c r="K395" s="1"/>
      <c r="L395" s="93" t="str">
        <f t="shared" si="11"/>
        <v/>
      </c>
      <c r="M395" s="94">
        <v>100.0</v>
      </c>
      <c r="N395" s="6" t="str">
        <f t="shared" si="12"/>
        <v/>
      </c>
      <c r="O395" s="28" t="str">
        <f t="shared" si="9"/>
        <v/>
      </c>
      <c r="P395" s="28">
        <v>118.0</v>
      </c>
      <c r="Q395" s="1" t="str">
        <f t="shared" si="10"/>
        <v/>
      </c>
      <c r="R395" s="1"/>
      <c r="S395" s="1"/>
      <c r="T395" s="1"/>
      <c r="U395" s="1"/>
      <c r="V395" s="1"/>
      <c r="W395" s="1"/>
      <c r="X395" s="1"/>
      <c r="Y395" s="1"/>
      <c r="Z395" s="1"/>
      <c r="AA395" s="1"/>
      <c r="AB395" s="1"/>
      <c r="AC395" s="1"/>
    </row>
    <row r="396">
      <c r="A396" s="1"/>
      <c r="B396" s="36"/>
      <c r="C396" s="42"/>
      <c r="D396" s="36"/>
      <c r="E396" s="103"/>
      <c r="F396" s="102" t="s">
        <v>367</v>
      </c>
      <c r="G396" s="1"/>
      <c r="H396" s="1"/>
      <c r="I396" s="1"/>
      <c r="J396" s="1"/>
      <c r="K396" s="1"/>
      <c r="L396" s="93" t="str">
        <f t="shared" si="11"/>
        <v/>
      </c>
      <c r="M396" s="94">
        <v>101.0</v>
      </c>
      <c r="N396" s="6" t="str">
        <f t="shared" si="12"/>
        <v/>
      </c>
      <c r="O396" s="28" t="str">
        <f t="shared" si="9"/>
        <v/>
      </c>
      <c r="P396" s="28">
        <v>119.0</v>
      </c>
      <c r="Q396" s="1" t="str">
        <f t="shared" si="10"/>
        <v/>
      </c>
      <c r="R396" s="1"/>
      <c r="S396" s="1"/>
      <c r="T396" s="1"/>
      <c r="U396" s="1"/>
      <c r="V396" s="1"/>
      <c r="W396" s="1"/>
      <c r="X396" s="1"/>
      <c r="Y396" s="1"/>
      <c r="Z396" s="1"/>
      <c r="AA396" s="1"/>
      <c r="AB396" s="1"/>
      <c r="AC396" s="1"/>
    </row>
    <row r="397">
      <c r="A397" s="1"/>
      <c r="B397" s="36"/>
      <c r="C397" s="42"/>
      <c r="D397" s="36"/>
      <c r="E397" s="103"/>
      <c r="F397" s="102" t="s">
        <v>368</v>
      </c>
      <c r="G397" s="1"/>
      <c r="H397" s="1"/>
      <c r="I397" s="1"/>
      <c r="J397" s="1"/>
      <c r="K397" s="1"/>
      <c r="L397" s="93" t="str">
        <f t="shared" si="11"/>
        <v/>
      </c>
      <c r="M397" s="94">
        <v>102.0</v>
      </c>
      <c r="N397" s="6" t="str">
        <f t="shared" si="12"/>
        <v/>
      </c>
      <c r="O397" s="28" t="str">
        <f t="shared" si="9"/>
        <v/>
      </c>
      <c r="P397" s="28">
        <v>120.0</v>
      </c>
      <c r="Q397" s="1" t="str">
        <f t="shared" si="10"/>
        <v/>
      </c>
      <c r="R397" s="1"/>
      <c r="S397" s="1"/>
      <c r="T397" s="1"/>
      <c r="U397" s="1"/>
      <c r="V397" s="1"/>
      <c r="W397" s="1"/>
      <c r="X397" s="1"/>
      <c r="Y397" s="1"/>
      <c r="Z397" s="1"/>
      <c r="AA397" s="1"/>
      <c r="AB397" s="1"/>
      <c r="AC397" s="1"/>
    </row>
    <row r="398">
      <c r="A398" s="1"/>
      <c r="B398" s="36"/>
      <c r="C398" s="42"/>
      <c r="D398" s="36"/>
      <c r="E398" s="103"/>
      <c r="F398" s="102" t="s">
        <v>369</v>
      </c>
      <c r="G398" s="1"/>
      <c r="H398" s="1"/>
      <c r="I398" s="1"/>
      <c r="J398" s="1"/>
      <c r="K398" s="1"/>
      <c r="L398" s="93" t="str">
        <f t="shared" si="11"/>
        <v/>
      </c>
      <c r="M398" s="94">
        <v>103.0</v>
      </c>
      <c r="N398" s="6" t="str">
        <f t="shared" si="12"/>
        <v/>
      </c>
      <c r="O398" s="28" t="str">
        <f t="shared" si="9"/>
        <v/>
      </c>
      <c r="P398" s="28">
        <v>121.0</v>
      </c>
      <c r="Q398" s="1" t="str">
        <f t="shared" si="10"/>
        <v/>
      </c>
      <c r="R398" s="1"/>
      <c r="S398" s="1"/>
      <c r="T398" s="1"/>
      <c r="U398" s="1"/>
      <c r="V398" s="1"/>
      <c r="W398" s="1"/>
      <c r="X398" s="1"/>
      <c r="Y398" s="1"/>
      <c r="Z398" s="1"/>
      <c r="AA398" s="1"/>
      <c r="AB398" s="1"/>
      <c r="AC398" s="1"/>
    </row>
    <row r="399">
      <c r="A399" s="1"/>
      <c r="B399" s="36"/>
      <c r="C399" s="42"/>
      <c r="D399" s="36"/>
      <c r="E399" s="103"/>
      <c r="F399" s="102" t="s">
        <v>370</v>
      </c>
      <c r="G399" s="1"/>
      <c r="H399" s="1"/>
      <c r="I399" s="1"/>
      <c r="J399" s="1"/>
      <c r="K399" s="1"/>
      <c r="L399" s="93" t="str">
        <f t="shared" si="11"/>
        <v/>
      </c>
      <c r="M399" s="94">
        <v>104.0</v>
      </c>
      <c r="N399" s="6" t="str">
        <f t="shared" si="12"/>
        <v/>
      </c>
      <c r="O399" s="28" t="str">
        <f t="shared" si="9"/>
        <v/>
      </c>
      <c r="P399" s="28">
        <v>122.0</v>
      </c>
      <c r="Q399" s="1" t="str">
        <f t="shared" si="10"/>
        <v/>
      </c>
      <c r="R399" s="1"/>
      <c r="S399" s="1"/>
      <c r="T399" s="1"/>
      <c r="U399" s="1"/>
      <c r="V399" s="1"/>
      <c r="W399" s="1"/>
      <c r="X399" s="1"/>
      <c r="Y399" s="1"/>
      <c r="Z399" s="1"/>
      <c r="AA399" s="1"/>
      <c r="AB399" s="1"/>
      <c r="AC399" s="1"/>
    </row>
    <row r="400">
      <c r="A400" s="1"/>
      <c r="B400" s="36"/>
      <c r="C400" s="42"/>
      <c r="D400" s="36"/>
      <c r="E400" s="103"/>
      <c r="F400" s="102" t="s">
        <v>371</v>
      </c>
      <c r="G400" s="1"/>
      <c r="H400" s="1"/>
      <c r="I400" s="1"/>
      <c r="J400" s="1"/>
      <c r="K400" s="1"/>
      <c r="L400" s="93" t="str">
        <f t="shared" si="11"/>
        <v/>
      </c>
      <c r="M400" s="94">
        <v>105.0</v>
      </c>
      <c r="N400" s="6" t="str">
        <f t="shared" si="12"/>
        <v/>
      </c>
      <c r="O400" s="28" t="str">
        <f t="shared" si="9"/>
        <v/>
      </c>
      <c r="P400" s="28">
        <v>123.0</v>
      </c>
      <c r="Q400" s="1" t="str">
        <f t="shared" si="10"/>
        <v/>
      </c>
      <c r="R400" s="1"/>
      <c r="S400" s="1"/>
      <c r="T400" s="1"/>
      <c r="U400" s="1"/>
      <c r="V400" s="1"/>
      <c r="W400" s="1"/>
      <c r="X400" s="1"/>
      <c r="Y400" s="1"/>
      <c r="Z400" s="1"/>
      <c r="AA400" s="1"/>
      <c r="AB400" s="1"/>
      <c r="AC400" s="1"/>
    </row>
    <row r="401">
      <c r="A401" s="1"/>
      <c r="B401" s="36"/>
      <c r="C401" s="42"/>
      <c r="D401" s="36"/>
      <c r="E401" s="103"/>
      <c r="F401" s="102" t="s">
        <v>372</v>
      </c>
      <c r="G401" s="1"/>
      <c r="H401" s="1"/>
      <c r="I401" s="1"/>
      <c r="J401" s="1"/>
      <c r="K401" s="1"/>
      <c r="L401" s="93" t="str">
        <f t="shared" si="11"/>
        <v/>
      </c>
      <c r="M401" s="94">
        <v>106.0</v>
      </c>
      <c r="N401" s="6" t="str">
        <f t="shared" si="12"/>
        <v/>
      </c>
      <c r="O401" s="28" t="str">
        <f t="shared" si="9"/>
        <v/>
      </c>
      <c r="P401" s="28">
        <v>124.0</v>
      </c>
      <c r="Q401" s="1" t="str">
        <f t="shared" si="10"/>
        <v/>
      </c>
      <c r="R401" s="1"/>
      <c r="S401" s="1"/>
      <c r="T401" s="1"/>
      <c r="U401" s="1"/>
      <c r="V401" s="1"/>
      <c r="W401" s="1"/>
      <c r="X401" s="1"/>
      <c r="Y401" s="1"/>
      <c r="Z401" s="1"/>
      <c r="AA401" s="1"/>
      <c r="AB401" s="1"/>
      <c r="AC401" s="1"/>
    </row>
    <row r="402">
      <c r="A402" s="1"/>
      <c r="B402" s="36"/>
      <c r="C402" s="42"/>
      <c r="D402" s="36"/>
      <c r="E402" s="103"/>
      <c r="F402" s="102" t="s">
        <v>373</v>
      </c>
      <c r="G402" s="1"/>
      <c r="H402" s="1"/>
      <c r="I402" s="1"/>
      <c r="J402" s="1"/>
      <c r="K402" s="1"/>
      <c r="L402" s="93" t="str">
        <f t="shared" si="11"/>
        <v/>
      </c>
      <c r="M402" s="94">
        <v>107.0</v>
      </c>
      <c r="N402" s="6" t="str">
        <f t="shared" si="12"/>
        <v/>
      </c>
      <c r="O402" s="28" t="str">
        <f t="shared" si="9"/>
        <v/>
      </c>
      <c r="P402" s="28">
        <v>125.0</v>
      </c>
      <c r="Q402" s="1" t="str">
        <f t="shared" si="10"/>
        <v/>
      </c>
      <c r="R402" s="1"/>
      <c r="S402" s="1"/>
      <c r="T402" s="1"/>
      <c r="U402" s="1"/>
      <c r="V402" s="1"/>
      <c r="W402" s="1"/>
      <c r="X402" s="1"/>
      <c r="Y402" s="1"/>
      <c r="Z402" s="1"/>
      <c r="AA402" s="1"/>
      <c r="AB402" s="1"/>
      <c r="AC402" s="1"/>
    </row>
    <row r="403">
      <c r="A403" s="1"/>
      <c r="B403" s="36"/>
      <c r="C403" s="42"/>
      <c r="D403" s="36"/>
      <c r="E403" s="103"/>
      <c r="F403" s="102" t="s">
        <v>374</v>
      </c>
      <c r="G403" s="1"/>
      <c r="H403" s="1"/>
      <c r="I403" s="1"/>
      <c r="J403" s="1"/>
      <c r="K403" s="1"/>
      <c r="L403" s="93" t="str">
        <f t="shared" si="11"/>
        <v/>
      </c>
      <c r="M403" s="94">
        <v>108.0</v>
      </c>
      <c r="N403" s="6" t="str">
        <f t="shared" si="12"/>
        <v/>
      </c>
      <c r="O403" s="28" t="str">
        <f t="shared" si="9"/>
        <v/>
      </c>
      <c r="P403" s="28">
        <v>126.0</v>
      </c>
      <c r="Q403" s="1" t="str">
        <f t="shared" si="10"/>
        <v/>
      </c>
      <c r="R403" s="1"/>
      <c r="S403" s="1"/>
      <c r="T403" s="1"/>
      <c r="U403" s="1"/>
      <c r="V403" s="1"/>
      <c r="W403" s="1"/>
      <c r="X403" s="1"/>
      <c r="Y403" s="1"/>
      <c r="Z403" s="1"/>
      <c r="AA403" s="1"/>
      <c r="AB403" s="1"/>
      <c r="AC403" s="1"/>
    </row>
    <row r="404">
      <c r="A404" s="1"/>
      <c r="B404" s="36"/>
      <c r="C404" s="42"/>
      <c r="D404" s="36"/>
      <c r="E404" s="103"/>
      <c r="F404" s="102" t="s">
        <v>375</v>
      </c>
      <c r="G404" s="1"/>
      <c r="H404" s="1"/>
      <c r="I404" s="1"/>
      <c r="J404" s="1"/>
      <c r="K404" s="1"/>
      <c r="L404" s="93" t="str">
        <f t="shared" si="11"/>
        <v/>
      </c>
      <c r="M404" s="94">
        <v>109.0</v>
      </c>
      <c r="N404" s="6" t="str">
        <f t="shared" si="12"/>
        <v/>
      </c>
      <c r="O404" s="28" t="str">
        <f t="shared" si="9"/>
        <v/>
      </c>
      <c r="P404" s="28">
        <v>127.0</v>
      </c>
      <c r="Q404" s="1" t="str">
        <f t="shared" si="10"/>
        <v/>
      </c>
      <c r="R404" s="1"/>
      <c r="S404" s="1"/>
      <c r="T404" s="1"/>
      <c r="U404" s="1"/>
      <c r="V404" s="1"/>
      <c r="W404" s="1"/>
      <c r="X404" s="1"/>
      <c r="Y404" s="1"/>
      <c r="Z404" s="1"/>
      <c r="AA404" s="1"/>
      <c r="AB404" s="1"/>
      <c r="AC404" s="1"/>
    </row>
    <row r="405">
      <c r="A405" s="1"/>
      <c r="B405" s="36"/>
      <c r="C405" s="42"/>
      <c r="D405" s="36"/>
      <c r="E405" s="103"/>
      <c r="F405" s="102" t="s">
        <v>376</v>
      </c>
      <c r="G405" s="1"/>
      <c r="H405" s="1"/>
      <c r="I405" s="1"/>
      <c r="J405" s="1"/>
      <c r="K405" s="1"/>
      <c r="L405" s="93" t="str">
        <f t="shared" si="11"/>
        <v/>
      </c>
      <c r="M405" s="94">
        <v>110.0</v>
      </c>
      <c r="N405" s="6" t="str">
        <f t="shared" si="12"/>
        <v/>
      </c>
      <c r="O405" s="28" t="str">
        <f t="shared" si="9"/>
        <v/>
      </c>
      <c r="P405" s="28">
        <v>128.0</v>
      </c>
      <c r="Q405" s="1" t="str">
        <f t="shared" si="10"/>
        <v/>
      </c>
      <c r="R405" s="1"/>
      <c r="S405" s="1"/>
      <c r="T405" s="1"/>
      <c r="U405" s="1"/>
      <c r="V405" s="1"/>
      <c r="W405" s="1"/>
      <c r="X405" s="1"/>
      <c r="Y405" s="1"/>
      <c r="Z405" s="1"/>
      <c r="AA405" s="1"/>
      <c r="AB405" s="1"/>
      <c r="AC405" s="1"/>
    </row>
    <row r="406">
      <c r="A406" s="1"/>
      <c r="B406" s="36"/>
      <c r="C406" s="42"/>
      <c r="D406" s="36"/>
      <c r="E406" s="103"/>
      <c r="F406" s="102" t="s">
        <v>377</v>
      </c>
      <c r="G406" s="1"/>
      <c r="H406" s="1"/>
      <c r="I406" s="1"/>
      <c r="J406" s="1"/>
      <c r="K406" s="1"/>
      <c r="L406" s="93" t="str">
        <f t="shared" si="11"/>
        <v/>
      </c>
      <c r="M406" s="94">
        <v>111.0</v>
      </c>
      <c r="N406" s="6" t="str">
        <f t="shared" si="12"/>
        <v/>
      </c>
      <c r="O406" s="28" t="str">
        <f t="shared" si="9"/>
        <v/>
      </c>
      <c r="P406" s="28">
        <v>129.0</v>
      </c>
      <c r="Q406" s="1" t="str">
        <f t="shared" si="10"/>
        <v/>
      </c>
      <c r="R406" s="1"/>
      <c r="S406" s="1"/>
      <c r="T406" s="1"/>
      <c r="U406" s="1"/>
      <c r="V406" s="1"/>
      <c r="W406" s="1"/>
      <c r="X406" s="1"/>
      <c r="Y406" s="1"/>
      <c r="Z406" s="1"/>
      <c r="AA406" s="1"/>
      <c r="AB406" s="1"/>
      <c r="AC406" s="1"/>
    </row>
    <row r="407">
      <c r="A407" s="1"/>
      <c r="B407" s="36"/>
      <c r="C407" s="42"/>
      <c r="D407" s="36"/>
      <c r="E407" s="103"/>
      <c r="F407" s="102" t="s">
        <v>378</v>
      </c>
      <c r="G407" s="1"/>
      <c r="H407" s="1"/>
      <c r="I407" s="1"/>
      <c r="J407" s="1"/>
      <c r="K407" s="1"/>
      <c r="L407" s="93" t="str">
        <f t="shared" si="11"/>
        <v/>
      </c>
      <c r="M407" s="94">
        <v>112.0</v>
      </c>
      <c r="N407" s="6" t="str">
        <f t="shared" si="12"/>
        <v/>
      </c>
      <c r="O407" s="28" t="str">
        <f t="shared" si="9"/>
        <v/>
      </c>
      <c r="P407" s="28">
        <v>130.0</v>
      </c>
      <c r="Q407" s="1" t="str">
        <f t="shared" si="10"/>
        <v/>
      </c>
      <c r="R407" s="1"/>
      <c r="S407" s="1"/>
      <c r="T407" s="1"/>
      <c r="U407" s="1"/>
      <c r="V407" s="1"/>
      <c r="W407" s="1"/>
      <c r="X407" s="1"/>
      <c r="Y407" s="1"/>
      <c r="Z407" s="1"/>
      <c r="AA407" s="1"/>
      <c r="AB407" s="1"/>
      <c r="AC407" s="1"/>
    </row>
    <row r="408">
      <c r="A408" s="1"/>
      <c r="B408" s="36"/>
      <c r="C408" s="42"/>
      <c r="D408" s="36"/>
      <c r="E408" s="103"/>
      <c r="F408" s="102" t="s">
        <v>379</v>
      </c>
      <c r="G408" s="1"/>
      <c r="H408" s="1"/>
      <c r="I408" s="1"/>
      <c r="J408" s="1"/>
      <c r="K408" s="1"/>
      <c r="L408" s="93" t="str">
        <f t="shared" si="11"/>
        <v/>
      </c>
      <c r="M408" s="94">
        <v>113.0</v>
      </c>
      <c r="N408" s="6" t="str">
        <f t="shared" si="12"/>
        <v/>
      </c>
      <c r="O408" s="28" t="str">
        <f t="shared" si="9"/>
        <v/>
      </c>
      <c r="P408" s="28">
        <v>131.0</v>
      </c>
      <c r="Q408" s="1" t="str">
        <f t="shared" si="10"/>
        <v/>
      </c>
      <c r="R408" s="1"/>
      <c r="S408" s="1"/>
      <c r="T408" s="1"/>
      <c r="U408" s="1"/>
      <c r="V408" s="1"/>
      <c r="W408" s="1"/>
      <c r="X408" s="1"/>
      <c r="Y408" s="1"/>
      <c r="Z408" s="1"/>
      <c r="AA408" s="1"/>
      <c r="AB408" s="1"/>
      <c r="AC408" s="1"/>
    </row>
    <row r="409">
      <c r="A409" s="1"/>
      <c r="B409" s="36"/>
      <c r="C409" s="42"/>
      <c r="D409" s="36"/>
      <c r="E409" s="103"/>
      <c r="F409" s="102" t="s">
        <v>380</v>
      </c>
      <c r="G409" s="1"/>
      <c r="H409" s="1"/>
      <c r="I409" s="1"/>
      <c r="J409" s="1"/>
      <c r="K409" s="1"/>
      <c r="L409" s="93" t="str">
        <f t="shared" si="11"/>
        <v/>
      </c>
      <c r="M409" s="94">
        <v>114.0</v>
      </c>
      <c r="N409" s="6" t="str">
        <f t="shared" si="12"/>
        <v/>
      </c>
      <c r="O409" s="28" t="str">
        <f t="shared" si="9"/>
        <v/>
      </c>
      <c r="P409" s="28">
        <v>132.0</v>
      </c>
      <c r="Q409" s="1" t="str">
        <f t="shared" si="10"/>
        <v/>
      </c>
      <c r="R409" s="1"/>
      <c r="S409" s="1"/>
      <c r="T409" s="1"/>
      <c r="U409" s="1"/>
      <c r="V409" s="1"/>
      <c r="W409" s="1"/>
      <c r="X409" s="1"/>
      <c r="Y409" s="1"/>
      <c r="Z409" s="1"/>
      <c r="AA409" s="1"/>
      <c r="AB409" s="1"/>
      <c r="AC409" s="1"/>
    </row>
    <row r="410">
      <c r="A410" s="1"/>
      <c r="B410" s="36"/>
      <c r="C410" s="42"/>
      <c r="D410" s="36"/>
      <c r="E410" s="103"/>
      <c r="F410" s="102" t="s">
        <v>381</v>
      </c>
      <c r="G410" s="1"/>
      <c r="H410" s="1"/>
      <c r="I410" s="1"/>
      <c r="J410" s="1"/>
      <c r="K410" s="1"/>
      <c r="L410" s="93" t="str">
        <f t="shared" si="11"/>
        <v/>
      </c>
      <c r="M410" s="94">
        <v>115.0</v>
      </c>
      <c r="N410" s="6" t="str">
        <f t="shared" si="12"/>
        <v/>
      </c>
      <c r="O410" s="28" t="str">
        <f t="shared" si="9"/>
        <v/>
      </c>
      <c r="P410" s="28">
        <v>133.0</v>
      </c>
      <c r="Q410" s="1" t="str">
        <f t="shared" si="10"/>
        <v/>
      </c>
      <c r="R410" s="1"/>
      <c r="S410" s="1"/>
      <c r="T410" s="1"/>
      <c r="U410" s="1"/>
      <c r="V410" s="1"/>
      <c r="W410" s="1"/>
      <c r="X410" s="1"/>
      <c r="Y410" s="1"/>
      <c r="Z410" s="1"/>
      <c r="AA410" s="1"/>
      <c r="AB410" s="1"/>
      <c r="AC410" s="1"/>
    </row>
    <row r="411">
      <c r="A411" s="1"/>
      <c r="B411" s="36"/>
      <c r="C411" s="42"/>
      <c r="D411" s="36"/>
      <c r="E411" s="103"/>
      <c r="F411" s="102" t="s">
        <v>382</v>
      </c>
      <c r="G411" s="1"/>
      <c r="H411" s="1"/>
      <c r="I411" s="1"/>
      <c r="J411" s="1"/>
      <c r="K411" s="1"/>
      <c r="L411" s="93" t="str">
        <f t="shared" si="11"/>
        <v/>
      </c>
      <c r="M411" s="94">
        <v>116.0</v>
      </c>
      <c r="N411" s="6" t="str">
        <f t="shared" si="12"/>
        <v/>
      </c>
      <c r="O411" s="28" t="str">
        <f t="shared" si="9"/>
        <v/>
      </c>
      <c r="P411" s="28">
        <v>134.0</v>
      </c>
      <c r="Q411" s="1" t="str">
        <f t="shared" si="10"/>
        <v/>
      </c>
      <c r="R411" s="1"/>
      <c r="S411" s="1"/>
      <c r="T411" s="1"/>
      <c r="U411" s="1"/>
      <c r="V411" s="1"/>
      <c r="W411" s="1"/>
      <c r="X411" s="1"/>
      <c r="Y411" s="1"/>
      <c r="Z411" s="1"/>
      <c r="AA411" s="1"/>
      <c r="AB411" s="1"/>
      <c r="AC411" s="1"/>
    </row>
    <row r="412">
      <c r="A412" s="1"/>
      <c r="B412" s="36"/>
      <c r="C412" s="42"/>
      <c r="D412" s="36"/>
      <c r="E412" s="103"/>
      <c r="F412" s="102" t="s">
        <v>383</v>
      </c>
      <c r="G412" s="1"/>
      <c r="H412" s="1"/>
      <c r="I412" s="1"/>
      <c r="J412" s="1"/>
      <c r="K412" s="1"/>
      <c r="L412" s="93" t="str">
        <f t="shared" si="11"/>
        <v/>
      </c>
      <c r="M412" s="94">
        <v>117.0</v>
      </c>
      <c r="N412" s="6" t="str">
        <f t="shared" si="12"/>
        <v/>
      </c>
      <c r="O412" s="28" t="str">
        <f t="shared" si="9"/>
        <v/>
      </c>
      <c r="P412" s="28">
        <v>135.0</v>
      </c>
      <c r="Q412" s="1" t="str">
        <f t="shared" si="10"/>
        <v/>
      </c>
      <c r="R412" s="1"/>
      <c r="S412" s="1"/>
      <c r="T412" s="1"/>
      <c r="U412" s="1"/>
      <c r="V412" s="1"/>
      <c r="W412" s="1"/>
      <c r="X412" s="1"/>
      <c r="Y412" s="1"/>
      <c r="Z412" s="1"/>
      <c r="AA412" s="1"/>
      <c r="AB412" s="1"/>
      <c r="AC412" s="1"/>
    </row>
    <row r="413">
      <c r="A413" s="1"/>
      <c r="B413" s="36"/>
      <c r="C413" s="42"/>
      <c r="D413" s="36"/>
      <c r="E413" s="103"/>
      <c r="F413" s="102" t="s">
        <v>384</v>
      </c>
      <c r="G413" s="1"/>
      <c r="H413" s="1"/>
      <c r="I413" s="1"/>
      <c r="J413" s="1"/>
      <c r="K413" s="1"/>
      <c r="L413" s="93" t="str">
        <f t="shared" si="11"/>
        <v/>
      </c>
      <c r="M413" s="94">
        <v>118.0</v>
      </c>
      <c r="N413" s="6" t="str">
        <f t="shared" si="12"/>
        <v/>
      </c>
      <c r="O413" s="28" t="str">
        <f t="shared" si="9"/>
        <v/>
      </c>
      <c r="P413" s="28">
        <v>136.0</v>
      </c>
      <c r="Q413" s="1" t="str">
        <f t="shared" si="10"/>
        <v/>
      </c>
      <c r="R413" s="1"/>
      <c r="S413" s="1"/>
      <c r="T413" s="1"/>
      <c r="U413" s="1"/>
      <c r="V413" s="1"/>
      <c r="W413" s="1"/>
      <c r="X413" s="1"/>
      <c r="Y413" s="1"/>
      <c r="Z413" s="1"/>
      <c r="AA413" s="1"/>
      <c r="AB413" s="1"/>
      <c r="AC413" s="1"/>
    </row>
    <row r="414">
      <c r="A414" s="1"/>
      <c r="B414" s="36"/>
      <c r="C414" s="42"/>
      <c r="D414" s="36"/>
      <c r="E414" s="103"/>
      <c r="F414" s="102" t="s">
        <v>385</v>
      </c>
      <c r="G414" s="1"/>
      <c r="H414" s="1"/>
      <c r="I414" s="1"/>
      <c r="J414" s="1"/>
      <c r="K414" s="1"/>
      <c r="L414" s="93" t="str">
        <f t="shared" si="11"/>
        <v/>
      </c>
      <c r="M414" s="94">
        <v>119.0</v>
      </c>
      <c r="N414" s="6" t="str">
        <f t="shared" si="12"/>
        <v/>
      </c>
      <c r="O414" s="28" t="str">
        <f t="shared" si="9"/>
        <v/>
      </c>
      <c r="P414" s="28">
        <v>137.0</v>
      </c>
      <c r="Q414" s="1" t="str">
        <f t="shared" si="10"/>
        <v/>
      </c>
      <c r="R414" s="1"/>
      <c r="S414" s="1"/>
      <c r="T414" s="1"/>
      <c r="U414" s="1"/>
      <c r="V414" s="1"/>
      <c r="W414" s="1"/>
      <c r="X414" s="1"/>
      <c r="Y414" s="1"/>
      <c r="Z414" s="1"/>
      <c r="AA414" s="1"/>
      <c r="AB414" s="1"/>
      <c r="AC414" s="1"/>
    </row>
    <row r="415">
      <c r="A415" s="1"/>
      <c r="B415" s="36"/>
      <c r="C415" s="42"/>
      <c r="D415" s="36"/>
      <c r="E415" s="103"/>
      <c r="F415" s="104" t="s">
        <v>386</v>
      </c>
      <c r="G415" s="1"/>
      <c r="H415" s="1"/>
      <c r="I415" s="1"/>
      <c r="J415" s="1"/>
      <c r="K415" s="1"/>
      <c r="L415" s="93" t="str">
        <f t="shared" si="11"/>
        <v/>
      </c>
      <c r="M415" s="94">
        <v>120.0</v>
      </c>
      <c r="N415" s="6" t="str">
        <f t="shared" si="12"/>
        <v/>
      </c>
      <c r="O415" s="28" t="str">
        <f t="shared" si="9"/>
        <v/>
      </c>
      <c r="P415" s="28">
        <v>138.0</v>
      </c>
      <c r="Q415" s="1" t="str">
        <f t="shared" si="10"/>
        <v/>
      </c>
      <c r="R415" s="1"/>
      <c r="S415" s="1"/>
      <c r="T415" s="1"/>
      <c r="U415" s="1"/>
      <c r="V415" s="1"/>
      <c r="W415" s="1"/>
      <c r="X415" s="1"/>
      <c r="Y415" s="1"/>
      <c r="Z415" s="1"/>
      <c r="AA415" s="1"/>
      <c r="AB415" s="1"/>
      <c r="AC415" s="1"/>
    </row>
    <row r="416">
      <c r="A416" s="1"/>
      <c r="B416" s="36"/>
      <c r="C416" s="42"/>
      <c r="D416" s="36"/>
      <c r="E416" s="103"/>
      <c r="F416" s="105" t="s">
        <v>387</v>
      </c>
      <c r="G416" s="1"/>
      <c r="H416" s="1"/>
      <c r="I416" s="1"/>
      <c r="J416" s="1"/>
      <c r="K416" s="1"/>
      <c r="L416" s="93" t="str">
        <f t="shared" si="11"/>
        <v/>
      </c>
      <c r="M416" s="94">
        <v>121.0</v>
      </c>
      <c r="N416" s="6" t="str">
        <f t="shared" si="12"/>
        <v/>
      </c>
      <c r="O416" s="28" t="str">
        <f t="shared" si="9"/>
        <v/>
      </c>
      <c r="P416" s="28">
        <v>139.0</v>
      </c>
      <c r="Q416" s="1" t="str">
        <f t="shared" si="10"/>
        <v/>
      </c>
      <c r="R416" s="1"/>
      <c r="S416" s="1"/>
      <c r="T416" s="1"/>
      <c r="U416" s="1"/>
      <c r="V416" s="1"/>
      <c r="W416" s="1"/>
      <c r="X416" s="1"/>
      <c r="Y416" s="1"/>
      <c r="Z416" s="1"/>
      <c r="AA416" s="1"/>
      <c r="AB416" s="1"/>
      <c r="AC416" s="1"/>
    </row>
    <row r="417">
      <c r="A417" s="1"/>
      <c r="B417" s="36"/>
      <c r="C417" s="42"/>
      <c r="D417" s="36"/>
      <c r="E417" s="103"/>
      <c r="F417" s="6" t="s">
        <v>388</v>
      </c>
      <c r="G417" s="1"/>
      <c r="H417" s="1"/>
      <c r="I417" s="1"/>
      <c r="J417" s="1"/>
      <c r="K417" s="1"/>
      <c r="L417" s="93" t="str">
        <f t="shared" si="11"/>
        <v/>
      </c>
      <c r="M417" s="94">
        <v>122.0</v>
      </c>
      <c r="N417" s="6" t="str">
        <f t="shared" si="12"/>
        <v/>
      </c>
      <c r="O417" s="28" t="str">
        <f t="shared" si="9"/>
        <v/>
      </c>
      <c r="P417" s="28">
        <v>140.0</v>
      </c>
      <c r="Q417" s="1" t="str">
        <f t="shared" si="10"/>
        <v/>
      </c>
      <c r="R417" s="1"/>
      <c r="S417" s="1"/>
      <c r="T417" s="1"/>
      <c r="U417" s="1"/>
      <c r="V417" s="1"/>
      <c r="W417" s="1"/>
      <c r="X417" s="1"/>
      <c r="Y417" s="1"/>
      <c r="Z417" s="1"/>
      <c r="AA417" s="1"/>
      <c r="AB417" s="1"/>
      <c r="AC417" s="1"/>
    </row>
    <row r="418">
      <c r="A418" s="1"/>
      <c r="B418" s="36"/>
      <c r="C418" s="42"/>
      <c r="D418" s="36"/>
      <c r="E418" s="103"/>
      <c r="F418" s="26" t="s">
        <v>389</v>
      </c>
      <c r="G418" s="1"/>
      <c r="H418" s="1"/>
      <c r="I418" s="1"/>
      <c r="J418" s="1"/>
      <c r="K418" s="1"/>
      <c r="L418" s="93" t="str">
        <f t="shared" si="11"/>
        <v/>
      </c>
      <c r="M418" s="94">
        <v>123.0</v>
      </c>
      <c r="N418" s="6" t="str">
        <f t="shared" si="12"/>
        <v/>
      </c>
      <c r="O418" s="28" t="str">
        <f t="shared" si="9"/>
        <v/>
      </c>
      <c r="P418" s="28">
        <v>141.0</v>
      </c>
      <c r="Q418" s="1" t="str">
        <f t="shared" si="10"/>
        <v/>
      </c>
      <c r="R418" s="1"/>
      <c r="S418" s="1"/>
      <c r="T418" s="1"/>
      <c r="U418" s="1"/>
      <c r="V418" s="1"/>
      <c r="W418" s="1"/>
      <c r="X418" s="1"/>
      <c r="Y418" s="1"/>
      <c r="Z418" s="1"/>
      <c r="AA418" s="1"/>
      <c r="AB418" s="1"/>
      <c r="AC418" s="1"/>
    </row>
    <row r="419">
      <c r="A419" s="1"/>
      <c r="B419" s="36"/>
      <c r="C419" s="42"/>
      <c r="D419" s="36"/>
      <c r="E419" s="103"/>
      <c r="F419" s="1"/>
      <c r="G419" s="1"/>
      <c r="H419" s="1"/>
      <c r="I419" s="1"/>
      <c r="J419" s="1"/>
      <c r="K419" s="1"/>
      <c r="L419" s="93" t="str">
        <f t="shared" si="11"/>
        <v/>
      </c>
      <c r="M419" s="94">
        <v>124.0</v>
      </c>
      <c r="N419" s="6" t="str">
        <f t="shared" si="12"/>
        <v/>
      </c>
      <c r="O419" s="28" t="str">
        <f t="shared" si="9"/>
        <v/>
      </c>
      <c r="P419" s="28">
        <v>142.0</v>
      </c>
      <c r="Q419" s="1" t="str">
        <f t="shared" si="10"/>
        <v/>
      </c>
      <c r="R419" s="1"/>
      <c r="S419" s="1"/>
      <c r="T419" s="1"/>
      <c r="U419" s="1"/>
      <c r="V419" s="1"/>
      <c r="W419" s="1"/>
      <c r="X419" s="1"/>
      <c r="Y419" s="1"/>
      <c r="Z419" s="1"/>
      <c r="AA419" s="1"/>
      <c r="AB419" s="1"/>
      <c r="AC419" s="1"/>
    </row>
    <row r="420">
      <c r="A420" s="1"/>
      <c r="B420" s="36"/>
      <c r="C420" s="42"/>
      <c r="D420" s="36"/>
      <c r="E420" s="103"/>
      <c r="F420" s="1"/>
      <c r="G420" s="1"/>
      <c r="H420" s="1"/>
      <c r="I420" s="1"/>
      <c r="J420" s="1"/>
      <c r="K420" s="1"/>
      <c r="L420" s="93" t="str">
        <f t="shared" si="11"/>
        <v/>
      </c>
      <c r="M420" s="94">
        <v>125.0</v>
      </c>
      <c r="N420" s="6" t="str">
        <f t="shared" si="12"/>
        <v/>
      </c>
      <c r="O420" s="28" t="str">
        <f t="shared" si="9"/>
        <v/>
      </c>
      <c r="P420" s="28">
        <v>143.0</v>
      </c>
      <c r="Q420" s="1" t="str">
        <f t="shared" si="10"/>
        <v/>
      </c>
      <c r="R420" s="1"/>
      <c r="S420" s="1"/>
      <c r="T420" s="1"/>
      <c r="U420" s="1"/>
      <c r="V420" s="1"/>
      <c r="W420" s="1"/>
      <c r="X420" s="1"/>
      <c r="Y420" s="1"/>
      <c r="Z420" s="1"/>
      <c r="AA420" s="1"/>
      <c r="AB420" s="1"/>
      <c r="AC420" s="1"/>
    </row>
    <row r="421">
      <c r="A421" s="1"/>
      <c r="B421" s="36"/>
      <c r="C421" s="42"/>
      <c r="D421" s="36"/>
      <c r="E421" s="103"/>
      <c r="F421" s="1"/>
      <c r="G421" s="1"/>
      <c r="H421" s="1"/>
      <c r="I421" s="1"/>
      <c r="J421" s="1"/>
      <c r="K421" s="1"/>
      <c r="L421" s="93" t="str">
        <f t="shared" si="11"/>
        <v/>
      </c>
      <c r="M421" s="94">
        <v>126.0</v>
      </c>
      <c r="N421" s="6" t="str">
        <f t="shared" si="12"/>
        <v/>
      </c>
      <c r="O421" s="28" t="str">
        <f t="shared" si="9"/>
        <v/>
      </c>
      <c r="P421" s="28">
        <v>144.0</v>
      </c>
      <c r="Q421" s="1" t="str">
        <f t="shared" si="10"/>
        <v/>
      </c>
      <c r="R421" s="1"/>
      <c r="S421" s="1"/>
      <c r="T421" s="1"/>
      <c r="U421" s="1"/>
      <c r="V421" s="1"/>
      <c r="W421" s="1"/>
      <c r="X421" s="1"/>
      <c r="Y421" s="1"/>
      <c r="Z421" s="1"/>
      <c r="AA421" s="1"/>
      <c r="AB421" s="1"/>
      <c r="AC421" s="1"/>
    </row>
    <row r="422">
      <c r="A422" s="1"/>
      <c r="B422" s="36"/>
      <c r="C422" s="42"/>
      <c r="D422" s="36"/>
      <c r="E422" s="103"/>
      <c r="F422" s="1"/>
      <c r="G422" s="1"/>
      <c r="H422" s="1"/>
      <c r="I422" s="1"/>
      <c r="J422" s="1"/>
      <c r="K422" s="1"/>
      <c r="L422" s="93" t="str">
        <f t="shared" si="11"/>
        <v/>
      </c>
      <c r="M422" s="94">
        <v>127.0</v>
      </c>
      <c r="N422" s="6" t="str">
        <f t="shared" si="12"/>
        <v/>
      </c>
      <c r="O422" s="28" t="str">
        <f t="shared" si="9"/>
        <v/>
      </c>
      <c r="P422" s="28">
        <v>145.0</v>
      </c>
      <c r="Q422" s="1" t="str">
        <f t="shared" si="10"/>
        <v/>
      </c>
      <c r="R422" s="1"/>
      <c r="S422" s="1"/>
      <c r="T422" s="1"/>
      <c r="U422" s="1"/>
      <c r="V422" s="1"/>
      <c r="W422" s="1"/>
      <c r="X422" s="1"/>
      <c r="Y422" s="1"/>
      <c r="Z422" s="1"/>
      <c r="AA422" s="1"/>
      <c r="AB422" s="1"/>
      <c r="AC422" s="1"/>
    </row>
    <row r="423">
      <c r="A423" s="1"/>
      <c r="B423" s="36"/>
      <c r="C423" s="42"/>
      <c r="D423" s="36"/>
      <c r="E423" s="103"/>
      <c r="F423" s="1"/>
      <c r="G423" s="1"/>
      <c r="H423" s="1"/>
      <c r="I423" s="1"/>
      <c r="J423" s="1"/>
      <c r="K423" s="1"/>
      <c r="L423" s="93" t="str">
        <f t="shared" si="11"/>
        <v/>
      </c>
      <c r="M423" s="94">
        <v>128.0</v>
      </c>
      <c r="N423" s="6" t="str">
        <f t="shared" si="12"/>
        <v/>
      </c>
      <c r="O423" s="28" t="str">
        <f t="shared" si="9"/>
        <v/>
      </c>
      <c r="P423" s="28">
        <v>146.0</v>
      </c>
      <c r="Q423" s="1" t="str">
        <f t="shared" si="10"/>
        <v/>
      </c>
      <c r="R423" s="1"/>
      <c r="S423" s="1"/>
      <c r="T423" s="1"/>
      <c r="U423" s="1"/>
      <c r="V423" s="1"/>
      <c r="W423" s="1"/>
      <c r="X423" s="1"/>
      <c r="Y423" s="1"/>
      <c r="Z423" s="1"/>
      <c r="AA423" s="1"/>
      <c r="AB423" s="1"/>
      <c r="AC423" s="1"/>
    </row>
    <row r="424">
      <c r="A424" s="1"/>
      <c r="B424" s="36"/>
      <c r="C424" s="42"/>
      <c r="D424" s="36"/>
      <c r="E424" s="103"/>
      <c r="F424" s="1"/>
      <c r="G424" s="1"/>
      <c r="H424" s="1"/>
      <c r="I424" s="1"/>
      <c r="J424" s="1"/>
      <c r="K424" s="1"/>
      <c r="L424" s="93" t="str">
        <f t="shared" si="11"/>
        <v/>
      </c>
      <c r="M424" s="94">
        <v>129.0</v>
      </c>
      <c r="N424" s="6" t="str">
        <f t="shared" si="12"/>
        <v/>
      </c>
      <c r="O424" s="28" t="str">
        <f t="shared" si="9"/>
        <v/>
      </c>
      <c r="P424" s="28">
        <v>147.0</v>
      </c>
      <c r="Q424" s="1" t="str">
        <f t="shared" si="10"/>
        <v/>
      </c>
      <c r="R424" s="1"/>
      <c r="S424" s="1"/>
      <c r="T424" s="1"/>
      <c r="U424" s="1"/>
      <c r="V424" s="1"/>
      <c r="W424" s="1"/>
      <c r="X424" s="1"/>
      <c r="Y424" s="1"/>
      <c r="Z424" s="1"/>
      <c r="AA424" s="1"/>
      <c r="AB424" s="1"/>
      <c r="AC424" s="1"/>
    </row>
    <row r="425">
      <c r="A425" s="1"/>
      <c r="B425" s="36"/>
      <c r="C425" s="42"/>
      <c r="D425" s="36"/>
      <c r="E425" s="103"/>
      <c r="F425" s="1"/>
      <c r="G425" s="1"/>
      <c r="H425" s="1"/>
      <c r="I425" s="1"/>
      <c r="J425" s="1"/>
      <c r="K425" s="1"/>
      <c r="L425" s="93" t="str">
        <f t="shared" si="11"/>
        <v/>
      </c>
      <c r="M425" s="94">
        <v>130.0</v>
      </c>
      <c r="N425" s="6" t="str">
        <f t="shared" si="12"/>
        <v/>
      </c>
      <c r="O425" s="28" t="str">
        <f t="shared" si="9"/>
        <v/>
      </c>
      <c r="P425" s="28">
        <v>148.0</v>
      </c>
      <c r="Q425" s="1" t="str">
        <f t="shared" si="10"/>
        <v/>
      </c>
      <c r="R425" s="1"/>
      <c r="S425" s="1"/>
      <c r="T425" s="1"/>
      <c r="U425" s="1"/>
      <c r="V425" s="1"/>
      <c r="W425" s="1"/>
      <c r="X425" s="1"/>
      <c r="Y425" s="1"/>
      <c r="Z425" s="1"/>
      <c r="AA425" s="1"/>
      <c r="AB425" s="1"/>
      <c r="AC425" s="1"/>
    </row>
    <row r="426">
      <c r="A426" s="1"/>
      <c r="B426" s="36"/>
      <c r="C426" s="42"/>
      <c r="D426" s="36"/>
      <c r="E426" s="103"/>
      <c r="F426" s="1"/>
      <c r="G426" s="1"/>
      <c r="H426" s="1"/>
      <c r="I426" s="1"/>
      <c r="J426" s="1"/>
      <c r="K426" s="1"/>
      <c r="L426" s="93" t="str">
        <f t="shared" si="11"/>
        <v/>
      </c>
      <c r="M426" s="94">
        <v>131.0</v>
      </c>
      <c r="N426" s="6" t="str">
        <f t="shared" si="12"/>
        <v/>
      </c>
      <c r="O426" s="28" t="str">
        <f t="shared" si="9"/>
        <v/>
      </c>
      <c r="P426" s="28">
        <v>149.0</v>
      </c>
      <c r="Q426" s="1" t="str">
        <f t="shared" si="10"/>
        <v/>
      </c>
      <c r="R426" s="1"/>
      <c r="S426" s="1"/>
      <c r="T426" s="1"/>
      <c r="U426" s="1"/>
      <c r="V426" s="1"/>
      <c r="W426" s="1"/>
      <c r="X426" s="1"/>
      <c r="Y426" s="1"/>
      <c r="Z426" s="1"/>
      <c r="AA426" s="1"/>
      <c r="AB426" s="1"/>
      <c r="AC426" s="1"/>
    </row>
    <row r="427">
      <c r="A427" s="1"/>
      <c r="B427" s="36"/>
      <c r="C427" s="42"/>
      <c r="D427" s="36"/>
      <c r="E427" s="103"/>
      <c r="F427" s="1"/>
      <c r="G427" s="1"/>
      <c r="H427" s="1"/>
      <c r="I427" s="1"/>
      <c r="J427" s="1"/>
      <c r="K427" s="1"/>
      <c r="L427" s="93" t="str">
        <f t="shared" si="11"/>
        <v/>
      </c>
      <c r="M427" s="94">
        <v>127.0</v>
      </c>
      <c r="N427" s="6" t="str">
        <f t="shared" si="12"/>
        <v/>
      </c>
      <c r="O427" s="28" t="str">
        <f t="shared" si="9"/>
        <v/>
      </c>
      <c r="P427" s="28">
        <v>145.0</v>
      </c>
      <c r="Q427" s="1" t="str">
        <f t="shared" si="10"/>
        <v/>
      </c>
      <c r="R427" s="1"/>
      <c r="S427" s="1"/>
      <c r="T427" s="1"/>
      <c r="U427" s="1"/>
      <c r="V427" s="1"/>
      <c r="W427" s="1"/>
      <c r="X427" s="1"/>
      <c r="Y427" s="1"/>
      <c r="Z427" s="1"/>
      <c r="AA427" s="1"/>
      <c r="AB427" s="1"/>
      <c r="AC427" s="1"/>
    </row>
    <row r="428">
      <c r="A428" s="1"/>
      <c r="B428" s="36"/>
      <c r="C428" s="42"/>
      <c r="D428" s="36"/>
      <c r="E428" s="103"/>
      <c r="F428" s="1"/>
      <c r="G428" s="1"/>
      <c r="H428" s="1"/>
      <c r="I428" s="1"/>
      <c r="J428" s="1"/>
      <c r="K428" s="1"/>
      <c r="L428" s="93" t="str">
        <f t="shared" si="11"/>
        <v/>
      </c>
      <c r="M428" s="94">
        <v>128.0</v>
      </c>
      <c r="N428" s="6" t="str">
        <f t="shared" si="12"/>
        <v/>
      </c>
      <c r="O428" s="28" t="str">
        <f t="shared" si="9"/>
        <v/>
      </c>
      <c r="P428" s="28">
        <v>146.0</v>
      </c>
      <c r="Q428" s="1" t="str">
        <f t="shared" si="10"/>
        <v/>
      </c>
      <c r="R428" s="1"/>
      <c r="S428" s="1"/>
      <c r="T428" s="1"/>
      <c r="U428" s="1"/>
      <c r="V428" s="1"/>
      <c r="W428" s="1"/>
      <c r="X428" s="1"/>
      <c r="Y428" s="1"/>
      <c r="Z428" s="1"/>
      <c r="AA428" s="1"/>
      <c r="AB428" s="1"/>
      <c r="AC428" s="1"/>
    </row>
    <row r="429">
      <c r="A429" s="1"/>
      <c r="B429" s="36"/>
      <c r="C429" s="44"/>
      <c r="D429" s="36"/>
      <c r="E429" s="103"/>
      <c r="F429" s="1"/>
      <c r="G429" s="1"/>
      <c r="H429" s="1"/>
      <c r="I429" s="1"/>
      <c r="J429" s="1"/>
      <c r="K429" s="1"/>
      <c r="L429" s="1"/>
      <c r="M429" s="7"/>
      <c r="N429" s="1"/>
      <c r="O429" s="7"/>
      <c r="P429" s="7"/>
      <c r="Q429" s="1"/>
      <c r="R429" s="1"/>
      <c r="S429" s="1"/>
      <c r="T429" s="1"/>
      <c r="U429" s="1"/>
      <c r="V429" s="1"/>
      <c r="W429" s="1"/>
      <c r="X429" s="1"/>
      <c r="Y429" s="1"/>
      <c r="Z429" s="1"/>
      <c r="AA429" s="1"/>
      <c r="AB429" s="1"/>
      <c r="AC429" s="1"/>
    </row>
    <row r="430">
      <c r="A430" s="1"/>
      <c r="B430" s="36"/>
      <c r="C430" s="44"/>
      <c r="D430" s="36"/>
      <c r="E430" s="103"/>
      <c r="F430" s="1"/>
      <c r="G430" s="1"/>
      <c r="H430" s="1"/>
      <c r="I430" s="1"/>
      <c r="J430" s="1"/>
      <c r="K430" s="1"/>
      <c r="L430" s="1"/>
      <c r="M430" s="7"/>
      <c r="N430" s="1"/>
      <c r="O430" s="7"/>
      <c r="P430" s="7"/>
      <c r="Q430" s="1"/>
      <c r="R430" s="1"/>
      <c r="S430" s="1"/>
      <c r="T430" s="1"/>
      <c r="U430" s="1"/>
      <c r="V430" s="1"/>
      <c r="W430" s="1"/>
      <c r="X430" s="1"/>
      <c r="Y430" s="1"/>
      <c r="Z430" s="1"/>
      <c r="AA430" s="1"/>
      <c r="AB430" s="1"/>
      <c r="AC430" s="1"/>
    </row>
    <row r="431">
      <c r="A431" s="1"/>
      <c r="B431" s="36"/>
      <c r="C431" s="44"/>
      <c r="D431" s="36"/>
      <c r="E431" s="103"/>
      <c r="F431" s="1"/>
      <c r="G431" s="1"/>
      <c r="H431" s="1"/>
      <c r="I431" s="1"/>
      <c r="J431" s="1"/>
      <c r="K431" s="1"/>
      <c r="L431" s="1"/>
      <c r="M431" s="7"/>
      <c r="N431" s="1"/>
      <c r="O431" s="7"/>
      <c r="P431" s="7"/>
      <c r="Q431" s="1"/>
      <c r="R431" s="1"/>
      <c r="S431" s="1"/>
      <c r="T431" s="1"/>
      <c r="U431" s="1"/>
      <c r="V431" s="1"/>
      <c r="W431" s="1"/>
      <c r="X431" s="1"/>
      <c r="Y431" s="1"/>
      <c r="Z431" s="1"/>
      <c r="AA431" s="1"/>
      <c r="AB431" s="1"/>
      <c r="AC431" s="1"/>
    </row>
    <row r="432">
      <c r="A432" s="1"/>
      <c r="B432" s="36"/>
      <c r="C432" s="44"/>
      <c r="D432" s="36"/>
      <c r="E432" s="103"/>
      <c r="F432" s="1"/>
      <c r="G432" s="1"/>
      <c r="H432" s="1"/>
      <c r="I432" s="1"/>
      <c r="J432" s="1"/>
      <c r="K432" s="1"/>
      <c r="L432" s="1"/>
      <c r="M432" s="7"/>
      <c r="N432" s="1"/>
      <c r="O432" s="7"/>
      <c r="P432" s="7"/>
      <c r="Q432" s="1"/>
      <c r="R432" s="1"/>
      <c r="S432" s="1"/>
      <c r="T432" s="1"/>
      <c r="U432" s="1"/>
      <c r="V432" s="1"/>
      <c r="W432" s="1"/>
      <c r="X432" s="1"/>
      <c r="Y432" s="1"/>
      <c r="Z432" s="1"/>
      <c r="AA432" s="1"/>
      <c r="AB432" s="1"/>
      <c r="AC432" s="1"/>
    </row>
  </sheetData>
  <mergeCells count="269">
    <mergeCell ref="H60:J60"/>
    <mergeCell ref="F58:J58"/>
    <mergeCell ref="F54:J54"/>
    <mergeCell ref="F55:J55"/>
    <mergeCell ref="F56:J56"/>
    <mergeCell ref="F50:J50"/>
    <mergeCell ref="F57:J57"/>
    <mergeCell ref="F63:J63"/>
    <mergeCell ref="F64:J64"/>
    <mergeCell ref="F65:J65"/>
    <mergeCell ref="F66:J66"/>
    <mergeCell ref="F67:J67"/>
    <mergeCell ref="G61:J61"/>
    <mergeCell ref="E68:F68"/>
    <mergeCell ref="F62:J62"/>
    <mergeCell ref="F31:J31"/>
    <mergeCell ref="F30:J30"/>
    <mergeCell ref="F37:J37"/>
    <mergeCell ref="F33:J33"/>
    <mergeCell ref="F34:J34"/>
    <mergeCell ref="F35:J35"/>
    <mergeCell ref="F36:J36"/>
    <mergeCell ref="F32:J32"/>
    <mergeCell ref="F38:J38"/>
    <mergeCell ref="C28:J28"/>
    <mergeCell ref="F29:J29"/>
    <mergeCell ref="E27:F27"/>
    <mergeCell ref="F25:J25"/>
    <mergeCell ref="F24:J24"/>
    <mergeCell ref="E23:J23"/>
    <mergeCell ref="F40:J40"/>
    <mergeCell ref="F41:J41"/>
    <mergeCell ref="F42:J42"/>
    <mergeCell ref="F39:J39"/>
    <mergeCell ref="B3:J3"/>
    <mergeCell ref="E5:F5"/>
    <mergeCell ref="F7:J7"/>
    <mergeCell ref="F6:J6"/>
    <mergeCell ref="D2:F2"/>
    <mergeCell ref="B1:F1"/>
    <mergeCell ref="F9:J9"/>
    <mergeCell ref="F8:J8"/>
    <mergeCell ref="F10:J10"/>
    <mergeCell ref="F20:J20"/>
    <mergeCell ref="F19:J19"/>
    <mergeCell ref="F15:J15"/>
    <mergeCell ref="F14:J14"/>
    <mergeCell ref="F21:J21"/>
    <mergeCell ref="F22:J22"/>
    <mergeCell ref="F13:J13"/>
    <mergeCell ref="F12:J12"/>
    <mergeCell ref="F16:J16"/>
    <mergeCell ref="F17:J17"/>
    <mergeCell ref="F11:J11"/>
    <mergeCell ref="F18:J18"/>
    <mergeCell ref="F158:J158"/>
    <mergeCell ref="F160:J160"/>
    <mergeCell ref="F159:J159"/>
    <mergeCell ref="F164:J164"/>
    <mergeCell ref="F165:J165"/>
    <mergeCell ref="F167:J167"/>
    <mergeCell ref="F168:J168"/>
    <mergeCell ref="F171:J171"/>
    <mergeCell ref="F170:J170"/>
    <mergeCell ref="F173:J173"/>
    <mergeCell ref="F174:J174"/>
    <mergeCell ref="F169:J169"/>
    <mergeCell ref="F166:J166"/>
    <mergeCell ref="F152:J152"/>
    <mergeCell ref="G179:I179"/>
    <mergeCell ref="F175:I175"/>
    <mergeCell ref="G176:I176"/>
    <mergeCell ref="F163:J163"/>
    <mergeCell ref="F102:J102"/>
    <mergeCell ref="F103:J103"/>
    <mergeCell ref="F104:J104"/>
    <mergeCell ref="F93:J93"/>
    <mergeCell ref="F94:J94"/>
    <mergeCell ref="F95:J95"/>
    <mergeCell ref="F98:J98"/>
    <mergeCell ref="F105:J105"/>
    <mergeCell ref="F107:J107"/>
    <mergeCell ref="F108:J108"/>
    <mergeCell ref="F109:J109"/>
    <mergeCell ref="F110:J110"/>
    <mergeCell ref="F106:J106"/>
    <mergeCell ref="F118:J118"/>
    <mergeCell ref="F114:J114"/>
    <mergeCell ref="F115:J115"/>
    <mergeCell ref="F116:J116"/>
    <mergeCell ref="F117:J117"/>
    <mergeCell ref="F113:J113"/>
    <mergeCell ref="F112:J112"/>
    <mergeCell ref="F111:J111"/>
    <mergeCell ref="F49:J49"/>
    <mergeCell ref="F53:J53"/>
    <mergeCell ref="F52:J52"/>
    <mergeCell ref="F51:J51"/>
    <mergeCell ref="F44:J44"/>
    <mergeCell ref="F43:J43"/>
    <mergeCell ref="F47:J47"/>
    <mergeCell ref="F48:J48"/>
    <mergeCell ref="F46:J46"/>
    <mergeCell ref="F45:J45"/>
    <mergeCell ref="F59:J59"/>
    <mergeCell ref="F69:J69"/>
    <mergeCell ref="F70:J70"/>
    <mergeCell ref="F77:J77"/>
    <mergeCell ref="F76:J76"/>
    <mergeCell ref="F75:J75"/>
    <mergeCell ref="F74:J74"/>
    <mergeCell ref="F71:J71"/>
    <mergeCell ref="F72:J72"/>
    <mergeCell ref="F73:J73"/>
    <mergeCell ref="G177:I177"/>
    <mergeCell ref="G178:I178"/>
    <mergeCell ref="J177:N179"/>
    <mergeCell ref="F92:J92"/>
    <mergeCell ref="F91:J91"/>
    <mergeCell ref="F138:J138"/>
    <mergeCell ref="F137:J137"/>
    <mergeCell ref="F132:J132"/>
    <mergeCell ref="F127:J127"/>
    <mergeCell ref="F145:J145"/>
    <mergeCell ref="F141:J141"/>
    <mergeCell ref="F133:J133"/>
    <mergeCell ref="F134:J134"/>
    <mergeCell ref="F120:J120"/>
    <mergeCell ref="F121:J121"/>
    <mergeCell ref="F144:J144"/>
    <mergeCell ref="F129:J129"/>
    <mergeCell ref="F128:J128"/>
    <mergeCell ref="F130:J130"/>
    <mergeCell ref="F131:J131"/>
    <mergeCell ref="F123:J123"/>
    <mergeCell ref="F124:J124"/>
    <mergeCell ref="F122:J122"/>
    <mergeCell ref="F126:J126"/>
    <mergeCell ref="F125:J125"/>
    <mergeCell ref="F135:J135"/>
    <mergeCell ref="F136:J136"/>
    <mergeCell ref="F140:J140"/>
    <mergeCell ref="F139:J139"/>
    <mergeCell ref="F142:J142"/>
    <mergeCell ref="F143:I143"/>
    <mergeCell ref="F156:J156"/>
    <mergeCell ref="F157:J157"/>
    <mergeCell ref="E172:F172"/>
    <mergeCell ref="B176:F176"/>
    <mergeCell ref="F210:J210"/>
    <mergeCell ref="F209:J209"/>
    <mergeCell ref="B209:C209"/>
    <mergeCell ref="E212:J212"/>
    <mergeCell ref="F199:I199"/>
    <mergeCell ref="G200:I200"/>
    <mergeCell ref="G201:I201"/>
    <mergeCell ref="B200:F200"/>
    <mergeCell ref="F153:J153"/>
    <mergeCell ref="F154:J154"/>
    <mergeCell ref="E249:F249"/>
    <mergeCell ref="F246:I246"/>
    <mergeCell ref="B241:C241"/>
    <mergeCell ref="G204:I204"/>
    <mergeCell ref="G205:I205"/>
    <mergeCell ref="G216:J216"/>
    <mergeCell ref="F218:J218"/>
    <mergeCell ref="F217:J217"/>
    <mergeCell ref="F220:J220"/>
    <mergeCell ref="G226:J226"/>
    <mergeCell ref="F222:J222"/>
    <mergeCell ref="F223:J223"/>
    <mergeCell ref="F224:J224"/>
    <mergeCell ref="F219:J219"/>
    <mergeCell ref="E225:J225"/>
    <mergeCell ref="E221:F221"/>
    <mergeCell ref="F244:I244"/>
    <mergeCell ref="F245:J245"/>
    <mergeCell ref="F250:J250"/>
    <mergeCell ref="F251:J251"/>
    <mergeCell ref="F252:J252"/>
    <mergeCell ref="G247:I247"/>
    <mergeCell ref="F241:J241"/>
    <mergeCell ref="F239:J239"/>
    <mergeCell ref="F240:J240"/>
    <mergeCell ref="E243:J243"/>
    <mergeCell ref="F242:J242"/>
    <mergeCell ref="F262:J262"/>
    <mergeCell ref="F263:J263"/>
    <mergeCell ref="F273:J273"/>
    <mergeCell ref="C277:F277"/>
    <mergeCell ref="G277:H277"/>
    <mergeCell ref="F276:J276"/>
    <mergeCell ref="F274:J274"/>
    <mergeCell ref="F275:J275"/>
    <mergeCell ref="F149:J149"/>
    <mergeCell ref="F148:J148"/>
    <mergeCell ref="F161:J161"/>
    <mergeCell ref="F162:J162"/>
    <mergeCell ref="F155:J155"/>
    <mergeCell ref="F150:J150"/>
    <mergeCell ref="F151:J151"/>
    <mergeCell ref="F146:J146"/>
    <mergeCell ref="F147:J147"/>
    <mergeCell ref="E191:J191"/>
    <mergeCell ref="F188:J188"/>
    <mergeCell ref="F190:J190"/>
    <mergeCell ref="E189:J189"/>
    <mergeCell ref="F187:J187"/>
    <mergeCell ref="F185:J185"/>
    <mergeCell ref="F186:J186"/>
    <mergeCell ref="F192:J192"/>
    <mergeCell ref="F193:J193"/>
    <mergeCell ref="G181:I181"/>
    <mergeCell ref="G182:I182"/>
    <mergeCell ref="F184:J184"/>
    <mergeCell ref="F183:J183"/>
    <mergeCell ref="G180:I180"/>
    <mergeCell ref="F195:J195"/>
    <mergeCell ref="E196:F196"/>
    <mergeCell ref="B186:C186"/>
    <mergeCell ref="F197:J197"/>
    <mergeCell ref="F198:J198"/>
    <mergeCell ref="F194:J194"/>
    <mergeCell ref="F214:J214"/>
    <mergeCell ref="F213:I213"/>
    <mergeCell ref="F206:J206"/>
    <mergeCell ref="F208:J208"/>
    <mergeCell ref="H215:J215"/>
    <mergeCell ref="G202:I202"/>
    <mergeCell ref="G203:I203"/>
    <mergeCell ref="F211:J211"/>
    <mergeCell ref="F207:J207"/>
    <mergeCell ref="F79:J79"/>
    <mergeCell ref="F80:J80"/>
    <mergeCell ref="F82:J82"/>
    <mergeCell ref="F81:J81"/>
    <mergeCell ref="F85:J85"/>
    <mergeCell ref="F83:J83"/>
    <mergeCell ref="F86:J86"/>
    <mergeCell ref="F84:J84"/>
    <mergeCell ref="F78:J78"/>
    <mergeCell ref="F96:J96"/>
    <mergeCell ref="F97:J97"/>
    <mergeCell ref="F89:J89"/>
    <mergeCell ref="F90:J90"/>
    <mergeCell ref="F88:J88"/>
    <mergeCell ref="F87:J87"/>
    <mergeCell ref="F99:J99"/>
    <mergeCell ref="F100:J100"/>
    <mergeCell ref="F101:J101"/>
    <mergeCell ref="E119:F119"/>
    <mergeCell ref="F257:J257"/>
    <mergeCell ref="F258:J258"/>
    <mergeCell ref="F255:J255"/>
    <mergeCell ref="F256:J256"/>
    <mergeCell ref="E259:J259"/>
    <mergeCell ref="F253:J253"/>
    <mergeCell ref="F254:J254"/>
    <mergeCell ref="E260:J260"/>
    <mergeCell ref="F261:J261"/>
    <mergeCell ref="F265:J265"/>
    <mergeCell ref="F264:J264"/>
    <mergeCell ref="F268:I268"/>
    <mergeCell ref="F271:J271"/>
    <mergeCell ref="F272:J272"/>
    <mergeCell ref="F270:J270"/>
    <mergeCell ref="F269:J269"/>
    <mergeCell ref="F266:J266"/>
    <mergeCell ref="F267:J267"/>
  </mergeCells>
  <conditionalFormatting sqref="B6:C22 B24 C25 B28:B32 C29:C32 B34:C36 B38:C41 B43:C46 B48:C50 B52:C54 B56:C57 B59:C59 B63:B65 C63:C64 C66 B70:C72 B74:C80 B82:C83 B85:C86 B88:C88 B90:C93 B95:C99 B101:C103 B105:C109 B111:C112 B114:B116 C114:C115 C117 B121:C122 B124:C128 B130:C133 B135:C136 B138:C141 B143:C143 B145:C148 B150:C155 B157:C158 B160:C163 B165:C165 B167:B169 C167:C168 C170 B173:C175 B183:C184 B190:C190 B192:B193 C192 C194 B197:C199 B206:C207 B213:C213 B217:B218 C217 C219 B222:C224 B239:C239 B244:B246 C244:C245 C247 B251:B256 C251:C255 C257 B261:B266 C261:C265 C267 B269:B274 C269:C273 C275">
    <cfRule type="notContainsBlanks" dxfId="0" priority="1">
      <formula>LEN(TRIM(B6))&gt;0</formula>
    </cfRule>
  </conditionalFormatting>
  <conditionalFormatting sqref="C24 C65 C116 C169 C193 C218 C246 C256 C266 C274 C278:C294 C296:C428">
    <cfRule type="notContainsBlanks" dxfId="1" priority="2">
      <formula>LEN(TRIM(C24))&gt;0</formula>
    </cfRule>
  </conditionalFormatting>
  <hyperlinks>
    <hyperlink r:id="rId1" ref="G5"/>
    <hyperlink r:id="rId2" ref="G27"/>
    <hyperlink r:id="rId3" ref="H60"/>
    <hyperlink r:id="rId4" ref="G68"/>
    <hyperlink r:id="rId5" ref="G119"/>
    <hyperlink r:id="rId6" ref="J143"/>
    <hyperlink r:id="rId7" ref="G172"/>
    <hyperlink r:id="rId8" ref="J175"/>
    <hyperlink r:id="rId9" ref="G196"/>
    <hyperlink r:id="rId10" ref="J199"/>
    <hyperlink r:id="rId11" ref="H215"/>
    <hyperlink r:id="rId12" ref="G221"/>
    <hyperlink r:id="rId13" ref="I221"/>
    <hyperlink r:id="rId14" ref="F226"/>
    <hyperlink r:id="rId15" ref="F227"/>
    <hyperlink r:id="rId16" ref="F228"/>
    <hyperlink r:id="rId17" ref="F229"/>
    <hyperlink r:id="rId18" ref="F230"/>
    <hyperlink r:id="rId19" ref="F231"/>
    <hyperlink r:id="rId20" ref="G231"/>
    <hyperlink r:id="rId21" ref="F232"/>
    <hyperlink r:id="rId22" ref="F233"/>
    <hyperlink r:id="rId23" ref="I233"/>
    <hyperlink r:id="rId24" ref="F234"/>
    <hyperlink r:id="rId25" ref="I234"/>
    <hyperlink r:id="rId26" ref="F235"/>
    <hyperlink r:id="rId27" ref="F236"/>
    <hyperlink r:id="rId28" ref="G236"/>
    <hyperlink r:id="rId29" ref="I236"/>
    <hyperlink r:id="rId30" ref="F237"/>
    <hyperlink r:id="rId31" ref="F238"/>
    <hyperlink r:id="rId32" ref="J244"/>
    <hyperlink r:id="rId33" ref="J246"/>
    <hyperlink r:id="rId34" ref="J247"/>
    <hyperlink r:id="rId35" ref="G249"/>
    <hyperlink r:id="rId36" ref="G277"/>
    <hyperlink r:id="rId37" ref="I277"/>
    <hyperlink r:id="rId38" ref="F278"/>
    <hyperlink r:id="rId39" ref="F279"/>
    <hyperlink r:id="rId40" ref="F280"/>
    <hyperlink r:id="rId41" ref="F281"/>
    <hyperlink r:id="rId42" ref="F282"/>
    <hyperlink r:id="rId43" ref="F283"/>
    <hyperlink r:id="rId44" ref="F284"/>
    <hyperlink r:id="rId45" ref="F285"/>
    <hyperlink r:id="rId46" ref="F286"/>
    <hyperlink r:id="rId47" ref="F287"/>
    <hyperlink r:id="rId48" ref="F288"/>
    <hyperlink r:id="rId49" ref="F289"/>
    <hyperlink r:id="rId50" ref="F290"/>
    <hyperlink r:id="rId51" ref="F291"/>
    <hyperlink r:id="rId52" ref="F292"/>
    <hyperlink r:id="rId53" ref="F293"/>
    <hyperlink r:id="rId54" ref="F294"/>
  </hyperlinks>
  <drawing r:id="rId55"/>
</worksheet>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2" max="2" width="40.71"/>
    <col customWidth="1" min="3" max="3" width="36.43"/>
  </cols>
  <sheetData>
    <row r="1">
      <c r="A1" s="106" t="s">
        <v>390</v>
      </c>
      <c r="D1" s="107"/>
      <c r="E1" s="107"/>
      <c r="F1" s="107"/>
      <c r="G1" s="107"/>
      <c r="H1" s="107"/>
      <c r="I1" s="107"/>
      <c r="J1" s="107"/>
      <c r="K1" s="107"/>
      <c r="L1" s="107"/>
      <c r="M1" s="107"/>
      <c r="N1" s="107"/>
      <c r="O1" s="107"/>
      <c r="P1" s="107"/>
      <c r="Q1" s="107"/>
      <c r="R1" s="107"/>
      <c r="S1" s="107"/>
      <c r="T1" s="107"/>
      <c r="U1" s="107"/>
      <c r="V1" s="107"/>
      <c r="W1" s="107"/>
      <c r="X1" s="107"/>
      <c r="Y1" s="107"/>
      <c r="Z1" s="107"/>
    </row>
    <row r="2">
      <c r="A2" s="108" t="s">
        <v>5</v>
      </c>
      <c r="B2" s="106" t="s">
        <v>391</v>
      </c>
      <c r="C2" s="106" t="s">
        <v>392</v>
      </c>
      <c r="D2" s="107"/>
      <c r="E2" s="107"/>
      <c r="F2" s="107"/>
      <c r="G2" s="107"/>
      <c r="H2" s="107"/>
      <c r="I2" s="107"/>
      <c r="J2" s="107"/>
      <c r="K2" s="107"/>
      <c r="L2" s="107"/>
      <c r="M2" s="107"/>
      <c r="N2" s="107"/>
      <c r="O2" s="107"/>
      <c r="P2" s="107"/>
      <c r="Q2" s="107"/>
      <c r="R2" s="107"/>
      <c r="S2" s="107"/>
      <c r="T2" s="107"/>
      <c r="U2" s="107"/>
      <c r="V2" s="107"/>
      <c r="W2" s="107"/>
      <c r="X2" s="107"/>
      <c r="Y2" s="107"/>
      <c r="Z2" s="107"/>
    </row>
    <row r="3">
      <c r="A3" s="109"/>
      <c r="B3" s="110"/>
      <c r="C3" s="110"/>
    </row>
    <row r="4">
      <c r="A4" s="111"/>
      <c r="B4" s="110"/>
      <c r="C4" s="110"/>
    </row>
    <row r="5">
      <c r="A5" s="111"/>
      <c r="B5" s="110"/>
      <c r="C5" s="110"/>
    </row>
    <row r="6">
      <c r="A6" s="111"/>
      <c r="B6" s="110"/>
      <c r="C6" s="110"/>
    </row>
    <row r="7">
      <c r="A7" s="111"/>
      <c r="B7" s="110"/>
      <c r="C7" s="110"/>
    </row>
    <row r="8">
      <c r="A8" s="111"/>
      <c r="B8" s="110"/>
      <c r="C8" s="110"/>
    </row>
    <row r="9">
      <c r="A9" s="111"/>
      <c r="B9" s="110"/>
      <c r="C9" s="110"/>
    </row>
    <row r="10">
      <c r="A10" s="111"/>
      <c r="B10" s="110"/>
      <c r="C10" s="110"/>
    </row>
    <row r="11">
      <c r="A11" s="111"/>
      <c r="B11" s="110"/>
      <c r="C11" s="110"/>
    </row>
    <row r="12">
      <c r="A12" s="111"/>
      <c r="B12" s="110"/>
      <c r="C12" s="110"/>
    </row>
    <row r="13">
      <c r="A13" s="111"/>
      <c r="B13" s="110"/>
      <c r="C13" s="110"/>
    </row>
    <row r="14">
      <c r="A14" s="111"/>
      <c r="B14" s="110"/>
      <c r="C14" s="110"/>
    </row>
    <row r="15">
      <c r="A15" s="111"/>
      <c r="B15" s="110"/>
      <c r="C15" s="110"/>
    </row>
    <row r="16">
      <c r="A16" s="111"/>
      <c r="B16" s="110"/>
      <c r="C16" s="110"/>
    </row>
    <row r="17">
      <c r="A17" s="111"/>
      <c r="B17" s="110"/>
      <c r="C17" s="110"/>
    </row>
    <row r="18">
      <c r="A18" s="111"/>
      <c r="B18" s="110"/>
      <c r="C18" s="110"/>
    </row>
    <row r="19">
      <c r="A19" s="111"/>
      <c r="B19" s="110"/>
      <c r="C19" s="110"/>
    </row>
    <row r="20">
      <c r="A20" s="111"/>
      <c r="B20" s="110"/>
      <c r="C20" s="110"/>
    </row>
    <row r="21">
      <c r="A21" s="111"/>
      <c r="B21" s="110"/>
      <c r="C21" s="110"/>
    </row>
    <row r="22">
      <c r="A22" s="111"/>
      <c r="B22" s="110"/>
      <c r="C22" s="110"/>
    </row>
    <row r="23">
      <c r="A23" s="111"/>
      <c r="B23" s="110"/>
      <c r="C23" s="110"/>
    </row>
    <row r="24">
      <c r="A24" s="111"/>
      <c r="B24" s="110"/>
      <c r="C24" s="110"/>
    </row>
    <row r="25">
      <c r="A25" s="111"/>
      <c r="B25" s="110"/>
      <c r="C25" s="110"/>
    </row>
    <row r="26">
      <c r="A26" s="111"/>
      <c r="B26" s="110"/>
      <c r="C26" s="110"/>
    </row>
    <row r="27">
      <c r="A27" s="111"/>
      <c r="B27" s="110"/>
      <c r="C27" s="110"/>
    </row>
    <row r="28">
      <c r="A28" s="111"/>
      <c r="B28" s="110"/>
      <c r="C28" s="110"/>
    </row>
    <row r="29">
      <c r="A29" s="111"/>
      <c r="B29" s="110"/>
      <c r="C29" s="110"/>
    </row>
    <row r="30">
      <c r="A30" s="111"/>
      <c r="B30" s="110"/>
      <c r="C30" s="110"/>
    </row>
    <row r="31">
      <c r="A31" s="111"/>
      <c r="B31" s="110"/>
      <c r="C31" s="110"/>
    </row>
    <row r="32">
      <c r="A32" s="111"/>
      <c r="B32" s="110"/>
      <c r="C32" s="110"/>
    </row>
    <row r="33">
      <c r="A33" s="111"/>
      <c r="B33" s="110"/>
      <c r="C33" s="110"/>
    </row>
    <row r="34">
      <c r="A34" s="111"/>
      <c r="B34" s="110"/>
      <c r="C34" s="110"/>
    </row>
    <row r="35">
      <c r="A35" s="111"/>
      <c r="B35" s="110"/>
      <c r="C35" s="110"/>
    </row>
    <row r="36">
      <c r="A36" s="111"/>
      <c r="B36" s="110"/>
      <c r="C36" s="110"/>
    </row>
    <row r="37">
      <c r="A37" s="111"/>
      <c r="B37" s="110"/>
      <c r="C37" s="110"/>
    </row>
    <row r="38">
      <c r="A38" s="111"/>
      <c r="B38" s="110"/>
      <c r="C38" s="110"/>
    </row>
    <row r="39">
      <c r="A39" s="111"/>
      <c r="B39" s="110"/>
      <c r="C39" s="110"/>
    </row>
    <row r="40">
      <c r="A40" s="111"/>
      <c r="B40" s="110"/>
      <c r="C40" s="110"/>
    </row>
    <row r="41">
      <c r="A41" s="111"/>
      <c r="B41" s="110"/>
      <c r="C41" s="110"/>
    </row>
    <row r="42">
      <c r="A42" s="111"/>
      <c r="B42" s="110"/>
      <c r="C42" s="110"/>
    </row>
    <row r="43">
      <c r="A43" s="111"/>
      <c r="B43" s="110"/>
      <c r="C43" s="110"/>
    </row>
    <row r="44">
      <c r="A44" s="111"/>
      <c r="B44" s="110"/>
      <c r="C44" s="110"/>
    </row>
    <row r="45">
      <c r="A45" s="111"/>
      <c r="B45" s="110"/>
      <c r="C45" s="110"/>
    </row>
    <row r="46">
      <c r="A46" s="111"/>
      <c r="B46" s="110"/>
      <c r="C46" s="110"/>
    </row>
    <row r="47">
      <c r="A47" s="111"/>
      <c r="B47" s="110"/>
      <c r="C47" s="110"/>
    </row>
    <row r="48">
      <c r="A48" s="111"/>
      <c r="B48" s="110"/>
      <c r="C48" s="110"/>
    </row>
    <row r="49">
      <c r="A49" s="111"/>
      <c r="B49" s="110"/>
      <c r="C49" s="110"/>
    </row>
    <row r="50">
      <c r="A50" s="111"/>
      <c r="B50" s="110"/>
      <c r="C50" s="110"/>
    </row>
    <row r="51">
      <c r="A51" s="111"/>
      <c r="B51" s="110"/>
      <c r="C51" s="110"/>
    </row>
    <row r="52">
      <c r="A52" s="111"/>
      <c r="B52" s="110"/>
      <c r="C52" s="110"/>
    </row>
    <row r="53">
      <c r="A53" s="111"/>
      <c r="B53" s="110"/>
      <c r="C53" s="110"/>
    </row>
    <row r="54">
      <c r="A54" s="111"/>
      <c r="B54" s="110"/>
      <c r="C54" s="110"/>
    </row>
    <row r="55">
      <c r="A55" s="111"/>
      <c r="B55" s="110"/>
      <c r="C55" s="110"/>
    </row>
    <row r="56">
      <c r="A56" s="111"/>
      <c r="B56" s="110"/>
      <c r="C56" s="110"/>
    </row>
    <row r="57">
      <c r="A57" s="111"/>
      <c r="B57" s="110"/>
      <c r="C57" s="110"/>
    </row>
    <row r="58">
      <c r="A58" s="111"/>
      <c r="B58" s="110"/>
      <c r="C58" s="110"/>
    </row>
    <row r="59">
      <c r="A59" s="111"/>
      <c r="B59" s="110"/>
      <c r="C59" s="110"/>
    </row>
    <row r="60">
      <c r="A60" s="111"/>
      <c r="B60" s="110"/>
      <c r="C60" s="110"/>
    </row>
    <row r="61">
      <c r="A61" s="111"/>
      <c r="B61" s="110"/>
      <c r="C61" s="110"/>
    </row>
    <row r="62">
      <c r="A62" s="111"/>
      <c r="B62" s="110"/>
      <c r="C62" s="110"/>
    </row>
    <row r="63">
      <c r="A63" s="111"/>
      <c r="B63" s="110"/>
      <c r="C63" s="110"/>
    </row>
    <row r="64">
      <c r="A64" s="111"/>
      <c r="B64" s="110"/>
      <c r="C64" s="110"/>
    </row>
    <row r="65">
      <c r="A65" s="111"/>
      <c r="B65" s="110"/>
      <c r="C65" s="110"/>
    </row>
    <row r="66">
      <c r="A66" s="111"/>
      <c r="B66" s="110"/>
      <c r="C66" s="110"/>
    </row>
    <row r="67">
      <c r="A67" s="111"/>
      <c r="B67" s="110"/>
      <c r="C67" s="110"/>
    </row>
    <row r="68">
      <c r="A68" s="111"/>
      <c r="B68" s="110"/>
      <c r="C68" s="110"/>
    </row>
    <row r="69">
      <c r="A69" s="111"/>
      <c r="B69" s="110"/>
      <c r="C69" s="110"/>
    </row>
    <row r="70">
      <c r="A70" s="111"/>
      <c r="B70" s="110"/>
      <c r="C70" s="110"/>
    </row>
    <row r="71">
      <c r="A71" s="111"/>
      <c r="B71" s="110"/>
      <c r="C71" s="110"/>
    </row>
    <row r="72">
      <c r="A72" s="111"/>
      <c r="B72" s="110"/>
      <c r="C72" s="110"/>
    </row>
    <row r="73">
      <c r="A73" s="111"/>
      <c r="B73" s="110"/>
      <c r="C73" s="110"/>
    </row>
    <row r="74">
      <c r="A74" s="111"/>
      <c r="B74" s="110"/>
      <c r="C74" s="110"/>
    </row>
    <row r="75">
      <c r="A75" s="111"/>
      <c r="B75" s="110"/>
      <c r="C75" s="110"/>
    </row>
    <row r="76">
      <c r="A76" s="111"/>
      <c r="B76" s="110"/>
      <c r="C76" s="110"/>
    </row>
    <row r="77">
      <c r="A77" s="111"/>
      <c r="B77" s="110"/>
      <c r="C77" s="110"/>
    </row>
    <row r="78">
      <c r="A78" s="111"/>
      <c r="B78" s="110"/>
      <c r="C78" s="110"/>
    </row>
    <row r="79">
      <c r="A79" s="111"/>
      <c r="B79" s="110"/>
      <c r="C79" s="110"/>
    </row>
    <row r="80">
      <c r="A80" s="111"/>
      <c r="B80" s="110"/>
      <c r="C80" s="110"/>
    </row>
    <row r="81">
      <c r="A81" s="111"/>
      <c r="B81" s="110"/>
      <c r="C81" s="110"/>
    </row>
    <row r="82">
      <c r="A82" s="111"/>
      <c r="B82" s="110"/>
      <c r="C82" s="110"/>
    </row>
    <row r="83">
      <c r="A83" s="111"/>
      <c r="B83" s="110"/>
      <c r="C83" s="110"/>
    </row>
    <row r="84">
      <c r="A84" s="111"/>
      <c r="B84" s="110"/>
      <c r="C84" s="110"/>
    </row>
    <row r="85">
      <c r="A85" s="111"/>
      <c r="B85" s="110"/>
      <c r="C85" s="110"/>
    </row>
    <row r="86">
      <c r="A86" s="111"/>
      <c r="B86" s="110"/>
      <c r="C86" s="110"/>
    </row>
    <row r="87">
      <c r="A87" s="111"/>
      <c r="B87" s="110"/>
      <c r="C87" s="110"/>
    </row>
    <row r="88">
      <c r="A88" s="111"/>
      <c r="B88" s="110"/>
      <c r="C88" s="110"/>
    </row>
    <row r="89">
      <c r="A89" s="111"/>
      <c r="B89" s="110"/>
      <c r="C89" s="110"/>
    </row>
    <row r="90">
      <c r="A90" s="111"/>
      <c r="B90" s="110"/>
      <c r="C90" s="110"/>
    </row>
    <row r="91">
      <c r="A91" s="111"/>
      <c r="B91" s="110"/>
      <c r="C91" s="110"/>
    </row>
    <row r="92">
      <c r="A92" s="111"/>
      <c r="B92" s="110"/>
      <c r="C92" s="110"/>
    </row>
    <row r="93">
      <c r="A93" s="111"/>
      <c r="B93" s="110"/>
      <c r="C93" s="110"/>
    </row>
    <row r="94">
      <c r="A94" s="111"/>
      <c r="B94" s="110"/>
      <c r="C94" s="110"/>
    </row>
    <row r="95">
      <c r="A95" s="111"/>
      <c r="B95" s="110"/>
      <c r="C95" s="110"/>
    </row>
    <row r="96">
      <c r="A96" s="111"/>
      <c r="B96" s="110"/>
      <c r="C96" s="110"/>
    </row>
    <row r="97">
      <c r="A97" s="111"/>
      <c r="B97" s="110"/>
      <c r="C97" s="110"/>
    </row>
    <row r="98">
      <c r="A98" s="111"/>
      <c r="B98" s="110"/>
      <c r="C98" s="110"/>
    </row>
    <row r="99">
      <c r="A99" s="111"/>
      <c r="B99" s="110"/>
      <c r="C99" s="110"/>
    </row>
    <row r="100">
      <c r="A100" s="111"/>
      <c r="B100" s="110"/>
      <c r="C100" s="110"/>
    </row>
    <row r="101">
      <c r="A101" s="111"/>
      <c r="B101" s="110"/>
      <c r="C101" s="110"/>
    </row>
    <row r="102">
      <c r="A102" s="111"/>
      <c r="B102" s="110"/>
      <c r="C102" s="110"/>
    </row>
    <row r="103">
      <c r="A103" s="111"/>
      <c r="B103" s="110"/>
      <c r="C103" s="110"/>
    </row>
    <row r="104">
      <c r="A104" s="111"/>
      <c r="B104" s="110"/>
      <c r="C104" s="110"/>
    </row>
    <row r="105">
      <c r="A105" s="111"/>
      <c r="B105" s="110"/>
      <c r="C105" s="110"/>
    </row>
    <row r="106">
      <c r="A106" s="111"/>
      <c r="B106" s="110"/>
      <c r="C106" s="110"/>
    </row>
    <row r="107">
      <c r="A107" s="111"/>
      <c r="B107" s="110"/>
      <c r="C107" s="110"/>
    </row>
    <row r="108">
      <c r="A108" s="111"/>
      <c r="B108" s="110"/>
      <c r="C108" s="110"/>
    </row>
    <row r="109">
      <c r="A109" s="111"/>
      <c r="B109" s="110"/>
      <c r="C109" s="110"/>
    </row>
    <row r="110">
      <c r="A110" s="111"/>
      <c r="B110" s="110"/>
      <c r="C110" s="110"/>
    </row>
    <row r="111">
      <c r="A111" s="111"/>
      <c r="B111" s="110"/>
      <c r="C111" s="110"/>
    </row>
    <row r="112">
      <c r="A112" s="111"/>
      <c r="B112" s="110"/>
      <c r="C112" s="110"/>
    </row>
    <row r="113">
      <c r="A113" s="111"/>
      <c r="B113" s="110"/>
      <c r="C113" s="110"/>
    </row>
    <row r="114">
      <c r="A114" s="111"/>
      <c r="B114" s="110"/>
      <c r="C114" s="110"/>
    </row>
    <row r="115">
      <c r="A115" s="111"/>
      <c r="B115" s="110"/>
      <c r="C115" s="110"/>
    </row>
    <row r="116">
      <c r="A116" s="111"/>
      <c r="B116" s="110"/>
      <c r="C116" s="110"/>
    </row>
    <row r="117">
      <c r="A117" s="111"/>
      <c r="B117" s="110"/>
      <c r="C117" s="110"/>
    </row>
    <row r="118">
      <c r="A118" s="111"/>
      <c r="B118" s="110"/>
      <c r="C118" s="110"/>
    </row>
    <row r="119">
      <c r="A119" s="111"/>
      <c r="B119" s="110"/>
      <c r="C119" s="110"/>
    </row>
    <row r="120">
      <c r="A120" s="111"/>
      <c r="B120" s="110"/>
      <c r="C120" s="110"/>
    </row>
    <row r="121">
      <c r="A121" s="111"/>
      <c r="B121" s="110"/>
      <c r="C121" s="110"/>
    </row>
    <row r="122">
      <c r="A122" s="111"/>
      <c r="B122" s="110"/>
      <c r="C122" s="110"/>
    </row>
    <row r="123">
      <c r="A123" s="111"/>
      <c r="B123" s="110"/>
      <c r="C123" s="110"/>
    </row>
    <row r="124">
      <c r="A124" s="111"/>
      <c r="B124" s="110"/>
      <c r="C124" s="110"/>
    </row>
    <row r="125">
      <c r="A125" s="111"/>
      <c r="B125" s="110"/>
      <c r="C125" s="110"/>
    </row>
    <row r="126">
      <c r="A126" s="111"/>
      <c r="B126" s="110"/>
      <c r="C126" s="110"/>
    </row>
    <row r="127">
      <c r="A127" s="111"/>
      <c r="B127" s="110"/>
      <c r="C127" s="110"/>
    </row>
    <row r="128">
      <c r="A128" s="111"/>
      <c r="B128" s="110"/>
      <c r="C128" s="110"/>
    </row>
    <row r="129">
      <c r="A129" s="111"/>
      <c r="B129" s="110"/>
      <c r="C129" s="110"/>
    </row>
    <row r="130">
      <c r="A130" s="111"/>
      <c r="B130" s="110"/>
      <c r="C130" s="110"/>
    </row>
    <row r="131">
      <c r="A131" s="111"/>
      <c r="B131" s="110"/>
      <c r="C131" s="110"/>
    </row>
    <row r="132">
      <c r="A132" s="111"/>
      <c r="B132" s="110"/>
      <c r="C132" s="110"/>
    </row>
    <row r="133">
      <c r="A133" s="111"/>
      <c r="B133" s="110"/>
      <c r="C133" s="110"/>
    </row>
    <row r="134">
      <c r="A134" s="111"/>
      <c r="B134" s="110"/>
      <c r="C134" s="110"/>
    </row>
    <row r="135">
      <c r="A135" s="111"/>
      <c r="B135" s="110"/>
      <c r="C135" s="110"/>
    </row>
    <row r="136">
      <c r="A136" s="111"/>
      <c r="B136" s="110"/>
      <c r="C136" s="110"/>
    </row>
    <row r="137">
      <c r="A137" s="111"/>
      <c r="B137" s="110"/>
      <c r="C137" s="110"/>
    </row>
    <row r="138">
      <c r="A138" s="111"/>
      <c r="B138" s="110"/>
      <c r="C138" s="110"/>
    </row>
    <row r="139">
      <c r="A139" s="111"/>
      <c r="B139" s="110"/>
      <c r="C139" s="110"/>
    </row>
    <row r="140">
      <c r="A140" s="111"/>
      <c r="B140" s="110"/>
      <c r="C140" s="110"/>
    </row>
    <row r="141">
      <c r="A141" s="111"/>
      <c r="B141" s="110"/>
      <c r="C141" s="110"/>
    </row>
    <row r="142">
      <c r="A142" s="111"/>
      <c r="B142" s="110"/>
      <c r="C142" s="110"/>
    </row>
    <row r="143">
      <c r="A143" s="111"/>
      <c r="B143" s="110"/>
      <c r="C143" s="110"/>
    </row>
    <row r="144">
      <c r="A144" s="111"/>
      <c r="B144" s="110"/>
      <c r="C144" s="110"/>
    </row>
    <row r="145">
      <c r="A145" s="111"/>
      <c r="B145" s="110"/>
      <c r="C145" s="110"/>
    </row>
    <row r="146">
      <c r="A146" s="111"/>
      <c r="B146" s="110"/>
      <c r="C146" s="110"/>
    </row>
    <row r="147">
      <c r="A147" s="111"/>
      <c r="B147" s="110"/>
      <c r="C147" s="110"/>
    </row>
    <row r="148">
      <c r="A148" s="111"/>
      <c r="B148" s="110"/>
      <c r="C148" s="110"/>
    </row>
    <row r="149">
      <c r="A149" s="111"/>
      <c r="B149" s="110"/>
      <c r="C149" s="110"/>
    </row>
    <row r="150">
      <c r="A150" s="111"/>
      <c r="B150" s="110"/>
      <c r="C150" s="110"/>
    </row>
    <row r="151">
      <c r="A151" s="111"/>
      <c r="B151" s="110"/>
      <c r="C151" s="110"/>
    </row>
    <row r="152">
      <c r="A152" s="111"/>
      <c r="B152" s="110"/>
      <c r="C152" s="110"/>
    </row>
    <row r="153">
      <c r="A153" s="111"/>
      <c r="B153" s="110"/>
      <c r="C153" s="110"/>
    </row>
    <row r="154">
      <c r="A154" s="111"/>
      <c r="B154" s="110"/>
      <c r="C154" s="110"/>
    </row>
    <row r="155">
      <c r="A155" s="111"/>
      <c r="B155" s="110"/>
      <c r="C155" s="110"/>
    </row>
    <row r="156">
      <c r="A156" s="111"/>
      <c r="B156" s="110"/>
      <c r="C156" s="110"/>
    </row>
    <row r="157">
      <c r="A157" s="111"/>
      <c r="B157" s="110"/>
      <c r="C157" s="110"/>
    </row>
    <row r="158">
      <c r="A158" s="111"/>
      <c r="B158" s="110"/>
      <c r="C158" s="110"/>
    </row>
    <row r="159">
      <c r="A159" s="111"/>
      <c r="B159" s="110"/>
      <c r="C159" s="110"/>
    </row>
    <row r="160">
      <c r="A160" s="111"/>
      <c r="B160" s="110"/>
      <c r="C160" s="110"/>
    </row>
    <row r="161">
      <c r="A161" s="111"/>
      <c r="B161" s="110"/>
      <c r="C161" s="110"/>
    </row>
    <row r="162">
      <c r="A162" s="111"/>
      <c r="B162" s="110"/>
      <c r="C162" s="110"/>
    </row>
    <row r="163">
      <c r="A163" s="111"/>
      <c r="B163" s="110"/>
      <c r="C163" s="110"/>
    </row>
    <row r="164">
      <c r="A164" s="111"/>
      <c r="B164" s="110"/>
      <c r="C164" s="110"/>
    </row>
    <row r="165">
      <c r="A165" s="111"/>
      <c r="B165" s="110"/>
      <c r="C165" s="110"/>
    </row>
    <row r="166">
      <c r="A166" s="111"/>
      <c r="B166" s="110"/>
      <c r="C166" s="110"/>
    </row>
    <row r="167">
      <c r="A167" s="111"/>
      <c r="B167" s="110"/>
      <c r="C167" s="110"/>
    </row>
    <row r="168">
      <c r="A168" s="111"/>
      <c r="B168" s="110"/>
      <c r="C168" s="110"/>
    </row>
    <row r="169">
      <c r="A169" s="111"/>
      <c r="B169" s="110"/>
      <c r="C169" s="110"/>
    </row>
    <row r="170">
      <c r="A170" s="111"/>
      <c r="B170" s="110"/>
      <c r="C170" s="110"/>
    </row>
    <row r="171">
      <c r="A171" s="111"/>
      <c r="B171" s="110"/>
      <c r="C171" s="110"/>
    </row>
    <row r="172">
      <c r="A172" s="111"/>
      <c r="B172" s="110"/>
      <c r="C172" s="110"/>
    </row>
    <row r="173">
      <c r="A173" s="111"/>
      <c r="B173" s="110"/>
      <c r="C173" s="110"/>
    </row>
    <row r="174">
      <c r="A174" s="111"/>
      <c r="B174" s="110"/>
      <c r="C174" s="110"/>
    </row>
    <row r="175">
      <c r="A175" s="111"/>
      <c r="B175" s="110"/>
      <c r="C175" s="110"/>
    </row>
    <row r="176">
      <c r="A176" s="111"/>
      <c r="B176" s="110"/>
      <c r="C176" s="110"/>
    </row>
    <row r="177">
      <c r="A177" s="111"/>
      <c r="B177" s="110"/>
      <c r="C177" s="110"/>
    </row>
    <row r="178">
      <c r="A178" s="111"/>
      <c r="B178" s="110"/>
      <c r="C178" s="110"/>
    </row>
    <row r="179">
      <c r="A179" s="111"/>
      <c r="B179" s="110"/>
      <c r="C179" s="110"/>
    </row>
    <row r="180">
      <c r="A180" s="111"/>
      <c r="B180" s="110"/>
      <c r="C180" s="110"/>
    </row>
    <row r="181">
      <c r="A181" s="111"/>
      <c r="B181" s="110"/>
      <c r="C181" s="110"/>
    </row>
    <row r="182">
      <c r="A182" s="111"/>
      <c r="B182" s="110"/>
      <c r="C182" s="110"/>
    </row>
    <row r="183">
      <c r="A183" s="111"/>
      <c r="B183" s="110"/>
      <c r="C183" s="110"/>
    </row>
    <row r="184">
      <c r="A184" s="111"/>
      <c r="B184" s="110"/>
      <c r="C184" s="110"/>
    </row>
    <row r="185">
      <c r="A185" s="111"/>
      <c r="B185" s="110"/>
      <c r="C185" s="110"/>
    </row>
    <row r="186">
      <c r="A186" s="111"/>
      <c r="B186" s="110"/>
      <c r="C186" s="110"/>
    </row>
    <row r="187">
      <c r="A187" s="111"/>
      <c r="B187" s="110"/>
      <c r="C187" s="110"/>
    </row>
    <row r="188">
      <c r="A188" s="111"/>
      <c r="B188" s="110"/>
      <c r="C188" s="110"/>
    </row>
    <row r="189">
      <c r="A189" s="111"/>
      <c r="B189" s="110"/>
      <c r="C189" s="110"/>
    </row>
    <row r="190">
      <c r="A190" s="111"/>
      <c r="B190" s="110"/>
      <c r="C190" s="110"/>
    </row>
    <row r="191">
      <c r="A191" s="111"/>
      <c r="B191" s="110"/>
      <c r="C191" s="110"/>
    </row>
    <row r="192">
      <c r="A192" s="111"/>
      <c r="B192" s="110"/>
      <c r="C192" s="110"/>
    </row>
    <row r="193">
      <c r="A193" s="111"/>
      <c r="B193" s="110"/>
      <c r="C193" s="110"/>
    </row>
    <row r="194">
      <c r="A194" s="111"/>
      <c r="B194" s="110"/>
      <c r="C194" s="110"/>
    </row>
    <row r="195">
      <c r="A195" s="111"/>
      <c r="B195" s="110"/>
      <c r="C195" s="110"/>
    </row>
    <row r="196">
      <c r="A196" s="111"/>
      <c r="B196" s="110"/>
      <c r="C196" s="110"/>
    </row>
    <row r="197">
      <c r="A197" s="111"/>
      <c r="B197" s="110"/>
      <c r="C197" s="110"/>
    </row>
    <row r="198">
      <c r="A198" s="111"/>
      <c r="B198" s="110"/>
      <c r="C198" s="110"/>
    </row>
    <row r="199">
      <c r="A199" s="111"/>
      <c r="B199" s="110"/>
      <c r="C199" s="110"/>
    </row>
    <row r="200">
      <c r="A200" s="111"/>
      <c r="B200" s="110"/>
      <c r="C200" s="110"/>
    </row>
    <row r="201">
      <c r="A201" s="111"/>
      <c r="B201" s="110"/>
      <c r="C201" s="110"/>
    </row>
    <row r="202">
      <c r="A202" s="111"/>
      <c r="B202" s="110"/>
      <c r="C202" s="110"/>
    </row>
    <row r="203">
      <c r="A203" s="111"/>
      <c r="B203" s="110"/>
      <c r="C203" s="110"/>
    </row>
    <row r="204">
      <c r="A204" s="111"/>
      <c r="B204" s="110"/>
      <c r="C204" s="110"/>
    </row>
    <row r="205">
      <c r="A205" s="111"/>
      <c r="B205" s="110"/>
      <c r="C205" s="110"/>
    </row>
    <row r="206">
      <c r="A206" s="111"/>
      <c r="B206" s="110"/>
      <c r="C206" s="110"/>
    </row>
    <row r="207">
      <c r="A207" s="111"/>
      <c r="B207" s="110"/>
      <c r="C207" s="110"/>
    </row>
    <row r="208">
      <c r="A208" s="111"/>
      <c r="B208" s="110"/>
      <c r="C208" s="110"/>
    </row>
    <row r="209">
      <c r="A209" s="111"/>
      <c r="B209" s="110"/>
      <c r="C209" s="110"/>
    </row>
    <row r="210">
      <c r="A210" s="111"/>
      <c r="B210" s="110"/>
      <c r="C210" s="110"/>
    </row>
    <row r="211">
      <c r="A211" s="111"/>
      <c r="B211" s="110"/>
      <c r="C211" s="110"/>
    </row>
    <row r="212">
      <c r="A212" s="111"/>
      <c r="B212" s="110"/>
      <c r="C212" s="110"/>
    </row>
    <row r="213">
      <c r="A213" s="111"/>
      <c r="B213" s="110"/>
      <c r="C213" s="110"/>
    </row>
    <row r="214">
      <c r="A214" s="111"/>
      <c r="B214" s="110"/>
      <c r="C214" s="110"/>
    </row>
    <row r="215">
      <c r="A215" s="111"/>
      <c r="B215" s="110"/>
      <c r="C215" s="110"/>
    </row>
    <row r="216">
      <c r="A216" s="111"/>
      <c r="B216" s="110"/>
      <c r="C216" s="110"/>
    </row>
    <row r="217">
      <c r="A217" s="111"/>
      <c r="B217" s="110"/>
      <c r="C217" s="110"/>
    </row>
    <row r="218">
      <c r="A218" s="111"/>
      <c r="B218" s="110"/>
      <c r="C218" s="110"/>
    </row>
    <row r="219">
      <c r="A219" s="111"/>
      <c r="B219" s="110"/>
      <c r="C219" s="110"/>
    </row>
    <row r="220">
      <c r="A220" s="111"/>
      <c r="B220" s="110"/>
      <c r="C220" s="110"/>
    </row>
    <row r="221">
      <c r="A221" s="111"/>
      <c r="B221" s="110"/>
      <c r="C221" s="110"/>
    </row>
    <row r="222">
      <c r="A222" s="111"/>
      <c r="B222" s="110"/>
      <c r="C222" s="110"/>
    </row>
    <row r="223">
      <c r="A223" s="111"/>
      <c r="B223" s="110"/>
      <c r="C223" s="110"/>
    </row>
    <row r="224">
      <c r="A224" s="111"/>
      <c r="B224" s="110"/>
      <c r="C224" s="110"/>
    </row>
    <row r="225">
      <c r="A225" s="111"/>
      <c r="B225" s="110"/>
      <c r="C225" s="110"/>
    </row>
    <row r="226">
      <c r="A226" s="111"/>
      <c r="B226" s="110"/>
      <c r="C226" s="110"/>
    </row>
    <row r="227">
      <c r="A227" s="111"/>
      <c r="B227" s="110"/>
      <c r="C227" s="110"/>
    </row>
    <row r="228">
      <c r="A228" s="111"/>
      <c r="B228" s="110"/>
      <c r="C228" s="110"/>
    </row>
    <row r="229">
      <c r="A229" s="111"/>
      <c r="B229" s="110"/>
      <c r="C229" s="110"/>
    </row>
    <row r="230">
      <c r="A230" s="111"/>
      <c r="B230" s="110"/>
      <c r="C230" s="110"/>
    </row>
    <row r="231">
      <c r="A231" s="111"/>
      <c r="B231" s="110"/>
      <c r="C231" s="110"/>
    </row>
    <row r="232">
      <c r="A232" s="111"/>
      <c r="B232" s="110"/>
      <c r="C232" s="110"/>
    </row>
    <row r="233">
      <c r="A233" s="111"/>
      <c r="B233" s="110"/>
      <c r="C233" s="110"/>
    </row>
    <row r="234">
      <c r="A234" s="111"/>
      <c r="B234" s="110"/>
      <c r="C234" s="110"/>
    </row>
    <row r="235">
      <c r="A235" s="111"/>
      <c r="B235" s="110"/>
      <c r="C235" s="110"/>
    </row>
    <row r="236">
      <c r="A236" s="111"/>
      <c r="B236" s="110"/>
      <c r="C236" s="110"/>
    </row>
    <row r="237">
      <c r="A237" s="111"/>
      <c r="B237" s="110"/>
      <c r="C237" s="110"/>
    </row>
    <row r="238">
      <c r="A238" s="111"/>
      <c r="B238" s="110"/>
      <c r="C238" s="110"/>
    </row>
    <row r="239">
      <c r="A239" s="111"/>
      <c r="B239" s="110"/>
      <c r="C239" s="110"/>
    </row>
    <row r="240">
      <c r="A240" s="111"/>
      <c r="B240" s="110"/>
      <c r="C240" s="110"/>
    </row>
    <row r="241">
      <c r="A241" s="111"/>
      <c r="B241" s="110"/>
      <c r="C241" s="110"/>
    </row>
    <row r="242">
      <c r="A242" s="111"/>
      <c r="B242" s="110"/>
      <c r="C242" s="110"/>
    </row>
    <row r="243">
      <c r="A243" s="111"/>
      <c r="B243" s="110"/>
      <c r="C243" s="110"/>
    </row>
    <row r="244">
      <c r="A244" s="111"/>
      <c r="B244" s="110"/>
      <c r="C244" s="110"/>
    </row>
    <row r="245">
      <c r="A245" s="111"/>
      <c r="B245" s="110"/>
      <c r="C245" s="110"/>
    </row>
    <row r="246">
      <c r="A246" s="111"/>
      <c r="B246" s="110"/>
      <c r="C246" s="110"/>
    </row>
    <row r="247">
      <c r="A247" s="111"/>
      <c r="B247" s="110"/>
      <c r="C247" s="110"/>
    </row>
    <row r="248">
      <c r="A248" s="111"/>
      <c r="B248" s="110"/>
      <c r="C248" s="110"/>
    </row>
    <row r="249">
      <c r="A249" s="111"/>
      <c r="B249" s="110"/>
      <c r="C249" s="110"/>
    </row>
    <row r="250">
      <c r="A250" s="111"/>
      <c r="B250" s="110"/>
      <c r="C250" s="110"/>
    </row>
    <row r="251">
      <c r="A251" s="111"/>
      <c r="B251" s="110"/>
      <c r="C251" s="110"/>
    </row>
    <row r="252">
      <c r="A252" s="111"/>
      <c r="B252" s="110"/>
      <c r="C252" s="110"/>
    </row>
    <row r="253">
      <c r="A253" s="111"/>
      <c r="B253" s="110"/>
      <c r="C253" s="110"/>
    </row>
    <row r="254">
      <c r="A254" s="111"/>
      <c r="B254" s="110"/>
      <c r="C254" s="110"/>
    </row>
    <row r="255">
      <c r="A255" s="111"/>
      <c r="B255" s="110"/>
      <c r="C255" s="110"/>
    </row>
    <row r="256">
      <c r="A256" s="111"/>
      <c r="B256" s="110"/>
      <c r="C256" s="110"/>
    </row>
    <row r="257">
      <c r="A257" s="111"/>
      <c r="B257" s="110"/>
      <c r="C257" s="110"/>
    </row>
    <row r="258">
      <c r="A258" s="111"/>
      <c r="B258" s="110"/>
      <c r="C258" s="110"/>
    </row>
    <row r="259">
      <c r="A259" s="111"/>
      <c r="B259" s="110"/>
      <c r="C259" s="110"/>
    </row>
    <row r="260">
      <c r="A260" s="111"/>
      <c r="B260" s="110"/>
      <c r="C260" s="110"/>
    </row>
    <row r="261">
      <c r="A261" s="111"/>
      <c r="B261" s="110"/>
      <c r="C261" s="110"/>
    </row>
    <row r="262">
      <c r="A262" s="111"/>
      <c r="B262" s="110"/>
      <c r="C262" s="110"/>
    </row>
    <row r="263">
      <c r="A263" s="111"/>
      <c r="B263" s="110"/>
      <c r="C263" s="110"/>
    </row>
    <row r="264">
      <c r="A264" s="111"/>
      <c r="B264" s="110"/>
      <c r="C264" s="110"/>
    </row>
    <row r="265">
      <c r="A265" s="111"/>
      <c r="B265" s="110"/>
      <c r="C265" s="110"/>
    </row>
    <row r="266">
      <c r="A266" s="111"/>
      <c r="B266" s="110"/>
      <c r="C266" s="110"/>
    </row>
    <row r="267">
      <c r="A267" s="111"/>
      <c r="B267" s="110"/>
      <c r="C267" s="110"/>
    </row>
    <row r="268">
      <c r="A268" s="111"/>
      <c r="B268" s="110"/>
      <c r="C268" s="110"/>
    </row>
    <row r="269">
      <c r="A269" s="111"/>
      <c r="B269" s="110"/>
      <c r="C269" s="110"/>
    </row>
    <row r="270">
      <c r="A270" s="111"/>
      <c r="B270" s="110"/>
      <c r="C270" s="110"/>
    </row>
    <row r="271">
      <c r="A271" s="111"/>
      <c r="B271" s="110"/>
      <c r="C271" s="110"/>
    </row>
    <row r="272">
      <c r="A272" s="111"/>
      <c r="B272" s="110"/>
      <c r="C272" s="110"/>
    </row>
    <row r="273">
      <c r="A273" s="111"/>
      <c r="B273" s="110"/>
      <c r="C273" s="110"/>
    </row>
    <row r="274">
      <c r="A274" s="111"/>
      <c r="B274" s="110"/>
      <c r="C274" s="110"/>
    </row>
    <row r="275">
      <c r="A275" s="111"/>
      <c r="B275" s="110"/>
      <c r="C275" s="110"/>
    </row>
    <row r="276">
      <c r="A276" s="111"/>
      <c r="B276" s="110"/>
      <c r="C276" s="110"/>
    </row>
    <row r="277">
      <c r="A277" s="111"/>
      <c r="B277" s="110"/>
      <c r="C277" s="110"/>
    </row>
    <row r="278">
      <c r="A278" s="111"/>
      <c r="B278" s="110"/>
      <c r="C278" s="110"/>
    </row>
    <row r="279">
      <c r="A279" s="111"/>
      <c r="B279" s="110"/>
      <c r="C279" s="110"/>
    </row>
    <row r="280">
      <c r="A280" s="111"/>
      <c r="B280" s="110"/>
      <c r="C280" s="110"/>
    </row>
    <row r="281">
      <c r="A281" s="111"/>
      <c r="B281" s="110"/>
      <c r="C281" s="110"/>
    </row>
    <row r="282">
      <c r="A282" s="111"/>
      <c r="B282" s="110"/>
      <c r="C282" s="110"/>
    </row>
    <row r="283">
      <c r="A283" s="111"/>
      <c r="B283" s="110"/>
      <c r="C283" s="110"/>
    </row>
    <row r="284">
      <c r="A284" s="111"/>
      <c r="B284" s="110"/>
      <c r="C284" s="110"/>
    </row>
    <row r="285">
      <c r="A285" s="111"/>
      <c r="B285" s="110"/>
      <c r="C285" s="110"/>
    </row>
    <row r="286">
      <c r="A286" s="111"/>
      <c r="B286" s="110"/>
      <c r="C286" s="110"/>
    </row>
    <row r="287">
      <c r="A287" s="111"/>
      <c r="B287" s="110"/>
      <c r="C287" s="110"/>
    </row>
    <row r="288">
      <c r="A288" s="111"/>
      <c r="B288" s="110"/>
      <c r="C288" s="110"/>
    </row>
    <row r="289">
      <c r="A289" s="111"/>
      <c r="B289" s="110"/>
      <c r="C289" s="110"/>
    </row>
    <row r="290">
      <c r="A290" s="111"/>
      <c r="B290" s="110"/>
      <c r="C290" s="110"/>
    </row>
    <row r="291">
      <c r="A291" s="111"/>
      <c r="B291" s="110"/>
      <c r="C291" s="110"/>
    </row>
    <row r="292">
      <c r="A292" s="111"/>
      <c r="B292" s="110"/>
      <c r="C292" s="110"/>
    </row>
    <row r="293">
      <c r="A293" s="111"/>
      <c r="B293" s="110"/>
      <c r="C293" s="110"/>
    </row>
    <row r="294">
      <c r="A294" s="111"/>
      <c r="B294" s="110"/>
      <c r="C294" s="110"/>
    </row>
    <row r="295">
      <c r="A295" s="111"/>
      <c r="B295" s="110"/>
      <c r="C295" s="110"/>
    </row>
    <row r="296">
      <c r="A296" s="111"/>
      <c r="B296" s="110"/>
      <c r="C296" s="110"/>
    </row>
    <row r="297">
      <c r="A297" s="111"/>
      <c r="B297" s="110"/>
      <c r="C297" s="110"/>
    </row>
    <row r="298">
      <c r="A298" s="111"/>
      <c r="B298" s="110"/>
      <c r="C298" s="110"/>
    </row>
    <row r="299">
      <c r="A299" s="111"/>
      <c r="B299" s="110"/>
      <c r="C299" s="110"/>
    </row>
    <row r="300">
      <c r="A300" s="111"/>
      <c r="B300" s="110"/>
      <c r="C300" s="110"/>
    </row>
    <row r="301">
      <c r="A301" s="111"/>
      <c r="B301" s="110"/>
      <c r="C301" s="110"/>
    </row>
    <row r="302">
      <c r="A302" s="111"/>
      <c r="B302" s="110"/>
      <c r="C302" s="110"/>
    </row>
    <row r="303">
      <c r="A303" s="111"/>
      <c r="B303" s="110"/>
      <c r="C303" s="110"/>
    </row>
    <row r="304">
      <c r="A304" s="111"/>
      <c r="B304" s="110"/>
      <c r="C304" s="110"/>
    </row>
    <row r="305">
      <c r="A305" s="111"/>
      <c r="B305" s="110"/>
      <c r="C305" s="110"/>
    </row>
    <row r="306">
      <c r="A306" s="111"/>
      <c r="B306" s="110"/>
      <c r="C306" s="110"/>
    </row>
    <row r="307">
      <c r="A307" s="111"/>
      <c r="B307" s="110"/>
      <c r="C307" s="110"/>
    </row>
    <row r="308">
      <c r="A308" s="111"/>
      <c r="B308" s="110"/>
      <c r="C308" s="110"/>
    </row>
    <row r="309">
      <c r="A309" s="111"/>
      <c r="B309" s="110"/>
      <c r="C309" s="110"/>
    </row>
    <row r="310">
      <c r="A310" s="111"/>
      <c r="B310" s="110"/>
      <c r="C310" s="110"/>
    </row>
    <row r="311">
      <c r="A311" s="111"/>
      <c r="B311" s="110"/>
      <c r="C311" s="110"/>
    </row>
    <row r="312">
      <c r="A312" s="111"/>
      <c r="B312" s="110"/>
      <c r="C312" s="110"/>
    </row>
    <row r="313">
      <c r="A313" s="111"/>
      <c r="B313" s="110"/>
      <c r="C313" s="110"/>
    </row>
    <row r="314">
      <c r="A314" s="111"/>
      <c r="B314" s="110"/>
      <c r="C314" s="110"/>
    </row>
    <row r="315">
      <c r="A315" s="111"/>
      <c r="B315" s="110"/>
      <c r="C315" s="110"/>
    </row>
    <row r="316">
      <c r="A316" s="111"/>
      <c r="B316" s="110"/>
      <c r="C316" s="110"/>
    </row>
    <row r="317">
      <c r="A317" s="111"/>
      <c r="B317" s="110"/>
      <c r="C317" s="110"/>
    </row>
    <row r="318">
      <c r="A318" s="111"/>
      <c r="B318" s="110"/>
      <c r="C318" s="110"/>
    </row>
    <row r="319">
      <c r="A319" s="111"/>
      <c r="B319" s="110"/>
      <c r="C319" s="110"/>
    </row>
    <row r="320">
      <c r="A320" s="111"/>
      <c r="B320" s="110"/>
      <c r="C320" s="110"/>
    </row>
    <row r="321">
      <c r="A321" s="111"/>
      <c r="B321" s="110"/>
      <c r="C321" s="110"/>
    </row>
    <row r="322">
      <c r="A322" s="111"/>
      <c r="B322" s="110"/>
      <c r="C322" s="110"/>
    </row>
    <row r="323">
      <c r="A323" s="111"/>
      <c r="B323" s="110"/>
      <c r="C323" s="110"/>
    </row>
    <row r="324">
      <c r="A324" s="111"/>
      <c r="B324" s="110"/>
      <c r="C324" s="110"/>
    </row>
    <row r="325">
      <c r="A325" s="111"/>
      <c r="B325" s="110"/>
      <c r="C325" s="110"/>
    </row>
    <row r="326">
      <c r="A326" s="111"/>
      <c r="B326" s="110"/>
      <c r="C326" s="110"/>
    </row>
    <row r="327">
      <c r="A327" s="111"/>
      <c r="B327" s="110"/>
      <c r="C327" s="110"/>
    </row>
    <row r="328">
      <c r="A328" s="111"/>
      <c r="B328" s="110"/>
      <c r="C328" s="110"/>
    </row>
    <row r="329">
      <c r="A329" s="111"/>
      <c r="B329" s="110"/>
      <c r="C329" s="110"/>
    </row>
    <row r="330">
      <c r="A330" s="111"/>
      <c r="B330" s="110"/>
      <c r="C330" s="110"/>
    </row>
    <row r="331">
      <c r="A331" s="111"/>
      <c r="B331" s="110"/>
      <c r="C331" s="110"/>
    </row>
    <row r="332">
      <c r="A332" s="111"/>
      <c r="B332" s="110"/>
      <c r="C332" s="110"/>
    </row>
    <row r="333">
      <c r="A333" s="111"/>
      <c r="B333" s="110"/>
      <c r="C333" s="110"/>
    </row>
    <row r="334">
      <c r="A334" s="111"/>
      <c r="B334" s="110"/>
      <c r="C334" s="110"/>
    </row>
    <row r="335">
      <c r="A335" s="111"/>
      <c r="B335" s="110"/>
      <c r="C335" s="110"/>
    </row>
    <row r="336">
      <c r="A336" s="111"/>
      <c r="B336" s="110"/>
      <c r="C336" s="110"/>
    </row>
    <row r="337">
      <c r="A337" s="111"/>
      <c r="B337" s="110"/>
      <c r="C337" s="110"/>
    </row>
    <row r="338">
      <c r="A338" s="111"/>
      <c r="B338" s="110"/>
      <c r="C338" s="110"/>
    </row>
    <row r="339">
      <c r="A339" s="111"/>
      <c r="B339" s="110"/>
      <c r="C339" s="110"/>
    </row>
    <row r="340">
      <c r="A340" s="111"/>
      <c r="B340" s="110"/>
      <c r="C340" s="110"/>
    </row>
    <row r="341">
      <c r="A341" s="111"/>
      <c r="B341" s="110"/>
      <c r="C341" s="110"/>
    </row>
    <row r="342">
      <c r="A342" s="111"/>
      <c r="B342" s="110"/>
      <c r="C342" s="110"/>
    </row>
    <row r="343">
      <c r="A343" s="111"/>
      <c r="B343" s="110"/>
      <c r="C343" s="110"/>
    </row>
    <row r="344">
      <c r="A344" s="111"/>
      <c r="B344" s="110"/>
      <c r="C344" s="110"/>
    </row>
    <row r="345">
      <c r="A345" s="111"/>
      <c r="B345" s="110"/>
      <c r="C345" s="110"/>
    </row>
    <row r="346">
      <c r="A346" s="111"/>
      <c r="B346" s="110"/>
      <c r="C346" s="110"/>
    </row>
    <row r="347">
      <c r="A347" s="111"/>
      <c r="B347" s="110"/>
      <c r="C347" s="110"/>
    </row>
    <row r="348">
      <c r="A348" s="111"/>
      <c r="B348" s="110"/>
      <c r="C348" s="110"/>
    </row>
    <row r="349">
      <c r="A349" s="111"/>
      <c r="B349" s="110"/>
      <c r="C349" s="110"/>
    </row>
    <row r="350">
      <c r="A350" s="111"/>
      <c r="B350" s="110"/>
      <c r="C350" s="110"/>
    </row>
    <row r="351">
      <c r="A351" s="111"/>
      <c r="B351" s="110"/>
      <c r="C351" s="110"/>
    </row>
    <row r="352">
      <c r="A352" s="111"/>
      <c r="B352" s="110"/>
      <c r="C352" s="110"/>
    </row>
    <row r="353">
      <c r="A353" s="111"/>
      <c r="B353" s="110"/>
      <c r="C353" s="110"/>
    </row>
    <row r="354">
      <c r="A354" s="111"/>
      <c r="B354" s="110"/>
      <c r="C354" s="110"/>
    </row>
    <row r="355">
      <c r="A355" s="111"/>
      <c r="B355" s="110"/>
      <c r="C355" s="110"/>
    </row>
    <row r="356">
      <c r="A356" s="111"/>
      <c r="B356" s="110"/>
      <c r="C356" s="110"/>
    </row>
    <row r="357">
      <c r="A357" s="111"/>
      <c r="B357" s="110"/>
      <c r="C357" s="110"/>
    </row>
    <row r="358">
      <c r="A358" s="111"/>
      <c r="B358" s="110"/>
      <c r="C358" s="110"/>
    </row>
    <row r="359">
      <c r="A359" s="111"/>
      <c r="B359" s="110"/>
      <c r="C359" s="110"/>
    </row>
    <row r="360">
      <c r="A360" s="111"/>
      <c r="B360" s="110"/>
      <c r="C360" s="110"/>
    </row>
    <row r="361">
      <c r="A361" s="111"/>
      <c r="B361" s="110"/>
      <c r="C361" s="110"/>
    </row>
    <row r="362">
      <c r="A362" s="111"/>
      <c r="B362" s="110"/>
      <c r="C362" s="110"/>
    </row>
    <row r="363">
      <c r="A363" s="111"/>
      <c r="B363" s="110"/>
      <c r="C363" s="110"/>
    </row>
    <row r="364">
      <c r="A364" s="111"/>
      <c r="B364" s="110"/>
      <c r="C364" s="110"/>
    </row>
    <row r="365">
      <c r="A365" s="111"/>
      <c r="B365" s="110"/>
      <c r="C365" s="110"/>
    </row>
    <row r="366">
      <c r="A366" s="111"/>
      <c r="B366" s="110"/>
      <c r="C366" s="110"/>
    </row>
    <row r="367">
      <c r="A367" s="111"/>
      <c r="B367" s="110"/>
      <c r="C367" s="110"/>
    </row>
    <row r="368">
      <c r="A368" s="111"/>
      <c r="B368" s="110"/>
      <c r="C368" s="110"/>
    </row>
    <row r="369">
      <c r="A369" s="111"/>
      <c r="B369" s="110"/>
      <c r="C369" s="110"/>
    </row>
    <row r="370">
      <c r="A370" s="111"/>
      <c r="B370" s="110"/>
      <c r="C370" s="110"/>
    </row>
    <row r="371">
      <c r="A371" s="111"/>
      <c r="B371" s="110"/>
      <c r="C371" s="110"/>
    </row>
    <row r="372">
      <c r="A372" s="111"/>
      <c r="B372" s="110"/>
      <c r="C372" s="110"/>
    </row>
    <row r="373">
      <c r="A373" s="111"/>
      <c r="B373" s="110"/>
      <c r="C373" s="110"/>
    </row>
    <row r="374">
      <c r="A374" s="111"/>
      <c r="B374" s="110"/>
      <c r="C374" s="110"/>
    </row>
    <row r="375">
      <c r="A375" s="111"/>
      <c r="B375" s="110"/>
      <c r="C375" s="110"/>
    </row>
    <row r="376">
      <c r="A376" s="111"/>
      <c r="B376" s="110"/>
      <c r="C376" s="110"/>
    </row>
    <row r="377">
      <c r="A377" s="111"/>
      <c r="B377" s="110"/>
      <c r="C377" s="110"/>
    </row>
    <row r="378">
      <c r="A378" s="111"/>
      <c r="B378" s="110"/>
      <c r="C378" s="110"/>
    </row>
    <row r="379">
      <c r="A379" s="111"/>
      <c r="B379" s="110"/>
      <c r="C379" s="110"/>
    </row>
    <row r="380">
      <c r="A380" s="111"/>
      <c r="B380" s="110"/>
      <c r="C380" s="110"/>
    </row>
    <row r="381">
      <c r="A381" s="111"/>
      <c r="B381" s="110"/>
      <c r="C381" s="110"/>
    </row>
    <row r="382">
      <c r="A382" s="111"/>
      <c r="B382" s="110"/>
      <c r="C382" s="110"/>
    </row>
    <row r="383">
      <c r="A383" s="111"/>
      <c r="B383" s="110"/>
      <c r="C383" s="110"/>
    </row>
    <row r="384">
      <c r="A384" s="111"/>
      <c r="B384" s="110"/>
      <c r="C384" s="110"/>
    </row>
    <row r="385">
      <c r="A385" s="111"/>
      <c r="B385" s="110"/>
      <c r="C385" s="110"/>
    </row>
    <row r="386">
      <c r="A386" s="111"/>
      <c r="B386" s="110"/>
      <c r="C386" s="110"/>
    </row>
    <row r="387">
      <c r="A387" s="111"/>
      <c r="B387" s="110"/>
      <c r="C387" s="110"/>
    </row>
    <row r="388">
      <c r="A388" s="111"/>
      <c r="B388" s="110"/>
      <c r="C388" s="110"/>
    </row>
    <row r="389">
      <c r="A389" s="111"/>
      <c r="B389" s="110"/>
      <c r="C389" s="110"/>
    </row>
    <row r="390">
      <c r="A390" s="111"/>
      <c r="B390" s="110"/>
      <c r="C390" s="110"/>
    </row>
    <row r="391">
      <c r="A391" s="111"/>
      <c r="B391" s="110"/>
      <c r="C391" s="110"/>
    </row>
    <row r="392">
      <c r="A392" s="111"/>
      <c r="B392" s="110"/>
      <c r="C392" s="110"/>
    </row>
    <row r="393">
      <c r="A393" s="111"/>
      <c r="B393" s="110"/>
      <c r="C393" s="110"/>
    </row>
    <row r="394">
      <c r="A394" s="111"/>
      <c r="B394" s="110"/>
      <c r="C394" s="110"/>
    </row>
    <row r="395">
      <c r="A395" s="111"/>
      <c r="B395" s="110"/>
      <c r="C395" s="110"/>
    </row>
    <row r="396">
      <c r="A396" s="111"/>
      <c r="B396" s="110"/>
      <c r="C396" s="110"/>
    </row>
    <row r="397">
      <c r="A397" s="111"/>
      <c r="B397" s="110"/>
      <c r="C397" s="110"/>
    </row>
    <row r="398">
      <c r="A398" s="111"/>
      <c r="B398" s="110"/>
      <c r="C398" s="110"/>
    </row>
    <row r="399">
      <c r="A399" s="111"/>
      <c r="B399" s="110"/>
      <c r="C399" s="110"/>
    </row>
    <row r="400">
      <c r="A400" s="111"/>
      <c r="B400" s="110"/>
      <c r="C400" s="110"/>
    </row>
    <row r="401">
      <c r="A401" s="111"/>
      <c r="B401" s="110"/>
      <c r="C401" s="110"/>
    </row>
    <row r="402">
      <c r="A402" s="111"/>
      <c r="B402" s="110"/>
      <c r="C402" s="110"/>
    </row>
    <row r="403">
      <c r="A403" s="111"/>
      <c r="B403" s="110"/>
      <c r="C403" s="110"/>
    </row>
    <row r="404">
      <c r="A404" s="111"/>
      <c r="B404" s="110"/>
      <c r="C404" s="110"/>
    </row>
    <row r="405">
      <c r="A405" s="111"/>
      <c r="B405" s="110"/>
      <c r="C405" s="110"/>
    </row>
    <row r="406">
      <c r="A406" s="111"/>
      <c r="B406" s="110"/>
      <c r="C406" s="110"/>
    </row>
    <row r="407">
      <c r="A407" s="111"/>
      <c r="B407" s="110"/>
      <c r="C407" s="110"/>
    </row>
    <row r="408">
      <c r="A408" s="111"/>
      <c r="B408" s="110"/>
      <c r="C408" s="110"/>
    </row>
    <row r="409">
      <c r="A409" s="111"/>
      <c r="B409" s="110"/>
      <c r="C409" s="110"/>
    </row>
    <row r="410">
      <c r="A410" s="111"/>
      <c r="B410" s="110"/>
      <c r="C410" s="110"/>
    </row>
    <row r="411">
      <c r="A411" s="111"/>
      <c r="B411" s="110"/>
      <c r="C411" s="110"/>
    </row>
    <row r="412">
      <c r="A412" s="111"/>
      <c r="B412" s="110"/>
      <c r="C412" s="110"/>
    </row>
    <row r="413">
      <c r="A413" s="111"/>
      <c r="B413" s="110"/>
      <c r="C413" s="110"/>
    </row>
    <row r="414">
      <c r="A414" s="111"/>
      <c r="B414" s="110"/>
      <c r="C414" s="110"/>
    </row>
    <row r="415">
      <c r="A415" s="111"/>
      <c r="B415" s="110"/>
      <c r="C415" s="110"/>
    </row>
    <row r="416">
      <c r="A416" s="111"/>
      <c r="B416" s="110"/>
      <c r="C416" s="110"/>
    </row>
    <row r="417">
      <c r="A417" s="111"/>
      <c r="B417" s="110"/>
      <c r="C417" s="110"/>
    </row>
    <row r="418">
      <c r="A418" s="111"/>
      <c r="B418" s="110"/>
      <c r="C418" s="110"/>
    </row>
    <row r="419">
      <c r="A419" s="111"/>
      <c r="B419" s="110"/>
      <c r="C419" s="110"/>
    </row>
    <row r="420">
      <c r="A420" s="111"/>
      <c r="B420" s="110"/>
      <c r="C420" s="110"/>
    </row>
    <row r="421">
      <c r="A421" s="111"/>
      <c r="B421" s="110"/>
      <c r="C421" s="110"/>
    </row>
    <row r="422">
      <c r="A422" s="111"/>
      <c r="B422" s="110"/>
      <c r="C422" s="110"/>
    </row>
    <row r="423">
      <c r="A423" s="111"/>
      <c r="B423" s="110"/>
      <c r="C423" s="110"/>
    </row>
    <row r="424">
      <c r="A424" s="111"/>
      <c r="B424" s="110"/>
      <c r="C424" s="110"/>
    </row>
    <row r="425">
      <c r="A425" s="111"/>
      <c r="B425" s="110"/>
      <c r="C425" s="110"/>
    </row>
    <row r="426">
      <c r="A426" s="111"/>
      <c r="B426" s="110"/>
      <c r="C426" s="110"/>
    </row>
    <row r="427">
      <c r="A427" s="111"/>
      <c r="B427" s="110"/>
      <c r="C427" s="110"/>
    </row>
    <row r="428">
      <c r="A428" s="111"/>
      <c r="B428" s="110"/>
      <c r="C428" s="110"/>
    </row>
    <row r="429">
      <c r="A429" s="111"/>
      <c r="B429" s="110"/>
      <c r="C429" s="110"/>
    </row>
    <row r="430">
      <c r="A430" s="111"/>
      <c r="B430" s="110"/>
      <c r="C430" s="110"/>
    </row>
    <row r="431">
      <c r="A431" s="111"/>
      <c r="B431" s="110"/>
      <c r="C431" s="110"/>
    </row>
    <row r="432">
      <c r="A432" s="111"/>
      <c r="B432" s="110"/>
      <c r="C432" s="110"/>
    </row>
    <row r="433">
      <c r="A433" s="111"/>
      <c r="B433" s="110"/>
      <c r="C433" s="110"/>
    </row>
    <row r="434">
      <c r="A434" s="111"/>
      <c r="B434" s="110"/>
      <c r="C434" s="110"/>
    </row>
    <row r="435">
      <c r="A435" s="111"/>
      <c r="B435" s="110"/>
      <c r="C435" s="110"/>
    </row>
    <row r="436">
      <c r="A436" s="111"/>
      <c r="B436" s="110"/>
      <c r="C436" s="110"/>
    </row>
    <row r="437">
      <c r="A437" s="111"/>
      <c r="B437" s="110"/>
      <c r="C437" s="110"/>
    </row>
    <row r="438">
      <c r="A438" s="111"/>
      <c r="B438" s="110"/>
      <c r="C438" s="110"/>
    </row>
    <row r="439">
      <c r="A439" s="111"/>
      <c r="B439" s="110"/>
      <c r="C439" s="110"/>
    </row>
    <row r="440">
      <c r="A440" s="111"/>
      <c r="B440" s="110"/>
      <c r="C440" s="110"/>
    </row>
    <row r="441">
      <c r="A441" s="111"/>
      <c r="B441" s="110"/>
      <c r="C441" s="110"/>
    </row>
    <row r="442">
      <c r="A442" s="111"/>
      <c r="B442" s="110"/>
      <c r="C442" s="110"/>
    </row>
    <row r="443">
      <c r="A443" s="111"/>
      <c r="B443" s="110"/>
      <c r="C443" s="110"/>
    </row>
    <row r="444">
      <c r="A444" s="111"/>
      <c r="B444" s="110"/>
      <c r="C444" s="110"/>
    </row>
    <row r="445">
      <c r="A445" s="111"/>
      <c r="B445" s="110"/>
      <c r="C445" s="110"/>
    </row>
    <row r="446">
      <c r="A446" s="111"/>
      <c r="B446" s="110"/>
      <c r="C446" s="110"/>
    </row>
    <row r="447">
      <c r="A447" s="111"/>
      <c r="B447" s="110"/>
      <c r="C447" s="110"/>
    </row>
    <row r="448">
      <c r="A448" s="111"/>
      <c r="B448" s="110"/>
      <c r="C448" s="110"/>
    </row>
    <row r="449">
      <c r="A449" s="111"/>
      <c r="B449" s="110"/>
      <c r="C449" s="110"/>
    </row>
    <row r="450">
      <c r="A450" s="111"/>
      <c r="B450" s="110"/>
      <c r="C450" s="110"/>
    </row>
    <row r="451">
      <c r="A451" s="111"/>
      <c r="B451" s="110"/>
      <c r="C451" s="110"/>
    </row>
    <row r="452">
      <c r="A452" s="111"/>
      <c r="B452" s="110"/>
      <c r="C452" s="110"/>
    </row>
    <row r="453">
      <c r="A453" s="111"/>
      <c r="B453" s="110"/>
      <c r="C453" s="110"/>
    </row>
    <row r="454">
      <c r="A454" s="111"/>
      <c r="B454" s="110"/>
      <c r="C454" s="110"/>
    </row>
    <row r="455">
      <c r="A455" s="111"/>
      <c r="B455" s="110"/>
      <c r="C455" s="110"/>
    </row>
    <row r="456">
      <c r="A456" s="111"/>
      <c r="B456" s="110"/>
      <c r="C456" s="110"/>
    </row>
    <row r="457">
      <c r="A457" s="111"/>
      <c r="B457" s="110"/>
      <c r="C457" s="110"/>
    </row>
    <row r="458">
      <c r="A458" s="111"/>
      <c r="B458" s="110"/>
      <c r="C458" s="110"/>
    </row>
    <row r="459">
      <c r="A459" s="111"/>
      <c r="B459" s="110"/>
      <c r="C459" s="110"/>
    </row>
    <row r="460">
      <c r="A460" s="111"/>
      <c r="B460" s="110"/>
      <c r="C460" s="110"/>
    </row>
    <row r="461">
      <c r="A461" s="111"/>
      <c r="B461" s="110"/>
      <c r="C461" s="110"/>
    </row>
    <row r="462">
      <c r="A462" s="111"/>
      <c r="B462" s="110"/>
      <c r="C462" s="110"/>
    </row>
    <row r="463">
      <c r="A463" s="111"/>
      <c r="B463" s="110"/>
      <c r="C463" s="110"/>
    </row>
    <row r="464">
      <c r="A464" s="111"/>
      <c r="B464" s="110"/>
      <c r="C464" s="110"/>
    </row>
    <row r="465">
      <c r="A465" s="111"/>
      <c r="B465" s="110"/>
      <c r="C465" s="110"/>
    </row>
    <row r="466">
      <c r="A466" s="111"/>
      <c r="B466" s="110"/>
      <c r="C466" s="110"/>
    </row>
    <row r="467">
      <c r="A467" s="111"/>
      <c r="B467" s="110"/>
      <c r="C467" s="110"/>
    </row>
    <row r="468">
      <c r="A468" s="111"/>
      <c r="B468" s="110"/>
      <c r="C468" s="110"/>
    </row>
    <row r="469">
      <c r="A469" s="111"/>
      <c r="B469" s="110"/>
      <c r="C469" s="110"/>
    </row>
    <row r="470">
      <c r="A470" s="111"/>
      <c r="B470" s="110"/>
      <c r="C470" s="110"/>
    </row>
    <row r="471">
      <c r="A471" s="111"/>
      <c r="B471" s="110"/>
      <c r="C471" s="110"/>
    </row>
    <row r="472">
      <c r="A472" s="111"/>
      <c r="B472" s="110"/>
      <c r="C472" s="110"/>
    </row>
    <row r="473">
      <c r="A473" s="111"/>
      <c r="B473" s="110"/>
      <c r="C473" s="110"/>
    </row>
    <row r="474">
      <c r="A474" s="111"/>
      <c r="B474" s="110"/>
      <c r="C474" s="110"/>
    </row>
    <row r="475">
      <c r="A475" s="111"/>
      <c r="B475" s="110"/>
      <c r="C475" s="110"/>
    </row>
    <row r="476">
      <c r="A476" s="111"/>
      <c r="B476" s="110"/>
      <c r="C476" s="110"/>
    </row>
    <row r="477">
      <c r="A477" s="111"/>
      <c r="B477" s="110"/>
      <c r="C477" s="110"/>
    </row>
    <row r="478">
      <c r="A478" s="111"/>
      <c r="B478" s="110"/>
      <c r="C478" s="110"/>
    </row>
    <row r="479">
      <c r="A479" s="111"/>
      <c r="B479" s="110"/>
      <c r="C479" s="110"/>
    </row>
    <row r="480">
      <c r="A480" s="111"/>
      <c r="B480" s="110"/>
      <c r="C480" s="110"/>
    </row>
    <row r="481">
      <c r="A481" s="111"/>
      <c r="B481" s="110"/>
      <c r="C481" s="110"/>
    </row>
    <row r="482">
      <c r="A482" s="111"/>
      <c r="B482" s="110"/>
      <c r="C482" s="110"/>
    </row>
    <row r="483">
      <c r="A483" s="111"/>
      <c r="B483" s="110"/>
      <c r="C483" s="110"/>
    </row>
    <row r="484">
      <c r="A484" s="111"/>
      <c r="B484" s="110"/>
      <c r="C484" s="110"/>
    </row>
    <row r="485">
      <c r="A485" s="111"/>
      <c r="B485" s="110"/>
      <c r="C485" s="110"/>
    </row>
    <row r="486">
      <c r="A486" s="111"/>
      <c r="B486" s="110"/>
      <c r="C486" s="110"/>
    </row>
    <row r="487">
      <c r="A487" s="111"/>
      <c r="B487" s="110"/>
      <c r="C487" s="110"/>
    </row>
    <row r="488">
      <c r="A488" s="111"/>
      <c r="B488" s="110"/>
      <c r="C488" s="110"/>
    </row>
    <row r="489">
      <c r="A489" s="111"/>
      <c r="B489" s="110"/>
      <c r="C489" s="110"/>
    </row>
    <row r="490">
      <c r="A490" s="111"/>
      <c r="B490" s="110"/>
      <c r="C490" s="110"/>
    </row>
    <row r="491">
      <c r="A491" s="111"/>
      <c r="B491" s="110"/>
      <c r="C491" s="110"/>
    </row>
    <row r="492">
      <c r="A492" s="111"/>
      <c r="B492" s="110"/>
      <c r="C492" s="110"/>
    </row>
    <row r="493">
      <c r="A493" s="111"/>
      <c r="B493" s="110"/>
      <c r="C493" s="110"/>
    </row>
    <row r="494">
      <c r="A494" s="111"/>
      <c r="B494" s="110"/>
      <c r="C494" s="110"/>
    </row>
    <row r="495">
      <c r="A495" s="111"/>
      <c r="B495" s="110"/>
      <c r="C495" s="110"/>
    </row>
    <row r="496">
      <c r="A496" s="111"/>
      <c r="B496" s="110"/>
      <c r="C496" s="110"/>
    </row>
    <row r="497">
      <c r="A497" s="111"/>
      <c r="B497" s="110"/>
      <c r="C497" s="110"/>
    </row>
    <row r="498">
      <c r="A498" s="111"/>
      <c r="B498" s="110"/>
      <c r="C498" s="110"/>
    </row>
    <row r="499">
      <c r="A499" s="111"/>
      <c r="B499" s="110"/>
      <c r="C499" s="110"/>
    </row>
    <row r="500">
      <c r="A500" s="111"/>
      <c r="B500" s="110"/>
      <c r="C500" s="110"/>
    </row>
    <row r="501">
      <c r="A501" s="111"/>
      <c r="B501" s="110"/>
      <c r="C501" s="110"/>
    </row>
    <row r="502">
      <c r="A502" s="111"/>
      <c r="B502" s="110"/>
      <c r="C502" s="110"/>
    </row>
    <row r="503">
      <c r="A503" s="111"/>
      <c r="B503" s="110"/>
      <c r="C503" s="110"/>
    </row>
    <row r="504">
      <c r="A504" s="111"/>
      <c r="B504" s="110"/>
      <c r="C504" s="110"/>
    </row>
    <row r="505">
      <c r="A505" s="111"/>
      <c r="B505" s="110"/>
      <c r="C505" s="110"/>
    </row>
    <row r="506">
      <c r="A506" s="111"/>
      <c r="B506" s="110"/>
      <c r="C506" s="110"/>
    </row>
    <row r="507">
      <c r="A507" s="111"/>
      <c r="B507" s="110"/>
      <c r="C507" s="110"/>
    </row>
    <row r="508">
      <c r="A508" s="111"/>
      <c r="B508" s="110"/>
      <c r="C508" s="110"/>
    </row>
    <row r="509">
      <c r="A509" s="111"/>
      <c r="B509" s="110"/>
      <c r="C509" s="110"/>
    </row>
    <row r="510">
      <c r="A510" s="111"/>
      <c r="B510" s="110"/>
      <c r="C510" s="110"/>
    </row>
    <row r="511">
      <c r="A511" s="111"/>
      <c r="B511" s="110"/>
      <c r="C511" s="110"/>
    </row>
    <row r="512">
      <c r="A512" s="111"/>
      <c r="B512" s="110"/>
      <c r="C512" s="110"/>
    </row>
    <row r="513">
      <c r="A513" s="111"/>
      <c r="B513" s="110"/>
      <c r="C513" s="110"/>
    </row>
    <row r="514">
      <c r="A514" s="111"/>
      <c r="B514" s="110"/>
      <c r="C514" s="110"/>
    </row>
    <row r="515">
      <c r="A515" s="111"/>
      <c r="B515" s="110"/>
      <c r="C515" s="110"/>
    </row>
    <row r="516">
      <c r="A516" s="111"/>
      <c r="B516" s="110"/>
      <c r="C516" s="110"/>
    </row>
    <row r="517">
      <c r="A517" s="111"/>
      <c r="B517" s="110"/>
      <c r="C517" s="110"/>
    </row>
    <row r="518">
      <c r="A518" s="111"/>
      <c r="B518" s="110"/>
      <c r="C518" s="110"/>
    </row>
    <row r="519">
      <c r="A519" s="111"/>
      <c r="B519" s="110"/>
      <c r="C519" s="110"/>
    </row>
    <row r="520">
      <c r="A520" s="111"/>
      <c r="B520" s="110"/>
      <c r="C520" s="110"/>
    </row>
    <row r="521">
      <c r="A521" s="111"/>
      <c r="B521" s="110"/>
      <c r="C521" s="110"/>
    </row>
    <row r="522">
      <c r="A522" s="111"/>
      <c r="B522" s="110"/>
      <c r="C522" s="110"/>
    </row>
    <row r="523">
      <c r="A523" s="111"/>
      <c r="B523" s="110"/>
      <c r="C523" s="110"/>
    </row>
    <row r="524">
      <c r="A524" s="111"/>
      <c r="B524" s="110"/>
      <c r="C524" s="110"/>
    </row>
    <row r="525">
      <c r="A525" s="111"/>
      <c r="B525" s="110"/>
      <c r="C525" s="110"/>
    </row>
    <row r="526">
      <c r="A526" s="111"/>
      <c r="B526" s="110"/>
      <c r="C526" s="110"/>
    </row>
    <row r="527">
      <c r="A527" s="111"/>
      <c r="B527" s="110"/>
      <c r="C527" s="110"/>
    </row>
    <row r="528">
      <c r="A528" s="111"/>
      <c r="B528" s="110"/>
      <c r="C528" s="110"/>
    </row>
    <row r="529">
      <c r="A529" s="111"/>
      <c r="B529" s="110"/>
      <c r="C529" s="110"/>
    </row>
    <row r="530">
      <c r="A530" s="111"/>
      <c r="B530" s="110"/>
      <c r="C530" s="110"/>
    </row>
    <row r="531">
      <c r="A531" s="111"/>
      <c r="B531" s="110"/>
      <c r="C531" s="110"/>
    </row>
    <row r="532">
      <c r="A532" s="111"/>
      <c r="B532" s="110"/>
      <c r="C532" s="110"/>
    </row>
    <row r="533">
      <c r="A533" s="111"/>
      <c r="B533" s="110"/>
      <c r="C533" s="110"/>
    </row>
    <row r="534">
      <c r="A534" s="111"/>
      <c r="B534" s="110"/>
      <c r="C534" s="110"/>
    </row>
    <row r="535">
      <c r="A535" s="111"/>
      <c r="B535" s="110"/>
      <c r="C535" s="110"/>
    </row>
    <row r="536">
      <c r="A536" s="111"/>
      <c r="B536" s="110"/>
      <c r="C536" s="110"/>
    </row>
    <row r="537">
      <c r="A537" s="111"/>
      <c r="B537" s="110"/>
      <c r="C537" s="110"/>
    </row>
    <row r="538">
      <c r="A538" s="111"/>
      <c r="B538" s="110"/>
      <c r="C538" s="110"/>
    </row>
    <row r="539">
      <c r="A539" s="111"/>
      <c r="B539" s="110"/>
      <c r="C539" s="110"/>
    </row>
    <row r="540">
      <c r="A540" s="111"/>
      <c r="B540" s="110"/>
      <c r="C540" s="110"/>
    </row>
    <row r="541">
      <c r="A541" s="111"/>
      <c r="B541" s="110"/>
      <c r="C541" s="110"/>
    </row>
    <row r="542">
      <c r="A542" s="111"/>
      <c r="B542" s="110"/>
      <c r="C542" s="110"/>
    </row>
    <row r="543">
      <c r="A543" s="111"/>
      <c r="B543" s="110"/>
      <c r="C543" s="110"/>
    </row>
    <row r="544">
      <c r="A544" s="111"/>
      <c r="B544" s="110"/>
      <c r="C544" s="110"/>
    </row>
    <row r="545">
      <c r="A545" s="111"/>
      <c r="B545" s="110"/>
      <c r="C545" s="110"/>
    </row>
    <row r="546">
      <c r="A546" s="111"/>
      <c r="B546" s="110"/>
      <c r="C546" s="110"/>
    </row>
    <row r="547">
      <c r="A547" s="111"/>
      <c r="B547" s="110"/>
      <c r="C547" s="110"/>
    </row>
    <row r="548">
      <c r="A548" s="111"/>
      <c r="B548" s="110"/>
      <c r="C548" s="110"/>
    </row>
    <row r="549">
      <c r="A549" s="111"/>
      <c r="B549" s="110"/>
      <c r="C549" s="110"/>
    </row>
    <row r="550">
      <c r="A550" s="111"/>
      <c r="B550" s="110"/>
      <c r="C550" s="110"/>
    </row>
    <row r="551">
      <c r="A551" s="111"/>
      <c r="B551" s="110"/>
      <c r="C551" s="110"/>
    </row>
    <row r="552">
      <c r="A552" s="111"/>
      <c r="B552" s="110"/>
      <c r="C552" s="110"/>
    </row>
    <row r="553">
      <c r="A553" s="111"/>
      <c r="B553" s="110"/>
      <c r="C553" s="110"/>
    </row>
    <row r="554">
      <c r="A554" s="111"/>
      <c r="B554" s="110"/>
      <c r="C554" s="110"/>
    </row>
    <row r="555">
      <c r="A555" s="111"/>
      <c r="B555" s="110"/>
      <c r="C555" s="110"/>
    </row>
    <row r="556">
      <c r="A556" s="111"/>
      <c r="B556" s="110"/>
      <c r="C556" s="110"/>
    </row>
    <row r="557">
      <c r="A557" s="111"/>
      <c r="B557" s="110"/>
      <c r="C557" s="110"/>
    </row>
    <row r="558">
      <c r="A558" s="111"/>
      <c r="B558" s="110"/>
      <c r="C558" s="110"/>
    </row>
    <row r="559">
      <c r="A559" s="111"/>
      <c r="B559" s="110"/>
      <c r="C559" s="110"/>
    </row>
    <row r="560">
      <c r="A560" s="111"/>
      <c r="B560" s="110"/>
      <c r="C560" s="110"/>
    </row>
    <row r="561">
      <c r="A561" s="111"/>
      <c r="B561" s="110"/>
      <c r="C561" s="110"/>
    </row>
    <row r="562">
      <c r="A562" s="111"/>
      <c r="B562" s="110"/>
      <c r="C562" s="110"/>
    </row>
    <row r="563">
      <c r="A563" s="111"/>
      <c r="B563" s="110"/>
      <c r="C563" s="110"/>
    </row>
    <row r="564">
      <c r="A564" s="111"/>
      <c r="B564" s="110"/>
      <c r="C564" s="110"/>
    </row>
    <row r="565">
      <c r="A565" s="111"/>
      <c r="B565" s="110"/>
      <c r="C565" s="110"/>
    </row>
    <row r="566">
      <c r="A566" s="111"/>
      <c r="B566" s="110"/>
      <c r="C566" s="110"/>
    </row>
    <row r="567">
      <c r="A567" s="111"/>
      <c r="B567" s="110"/>
      <c r="C567" s="110"/>
    </row>
    <row r="568">
      <c r="A568" s="111"/>
      <c r="B568" s="110"/>
      <c r="C568" s="110"/>
    </row>
    <row r="569">
      <c r="A569" s="111"/>
      <c r="B569" s="110"/>
      <c r="C569" s="110"/>
    </row>
    <row r="570">
      <c r="A570" s="111"/>
      <c r="B570" s="110"/>
      <c r="C570" s="110"/>
    </row>
    <row r="571">
      <c r="A571" s="111"/>
      <c r="B571" s="110"/>
      <c r="C571" s="110"/>
    </row>
    <row r="572">
      <c r="A572" s="111"/>
      <c r="B572" s="110"/>
      <c r="C572" s="110"/>
    </row>
    <row r="573">
      <c r="A573" s="111"/>
      <c r="B573" s="110"/>
      <c r="C573" s="110"/>
    </row>
    <row r="574">
      <c r="A574" s="111"/>
      <c r="B574" s="110"/>
      <c r="C574" s="110"/>
    </row>
    <row r="575">
      <c r="A575" s="111"/>
      <c r="B575" s="110"/>
      <c r="C575" s="110"/>
    </row>
    <row r="576">
      <c r="A576" s="111"/>
      <c r="B576" s="110"/>
      <c r="C576" s="110"/>
    </row>
    <row r="577">
      <c r="A577" s="111"/>
      <c r="B577" s="110"/>
      <c r="C577" s="110"/>
    </row>
    <row r="578">
      <c r="A578" s="111"/>
      <c r="B578" s="110"/>
      <c r="C578" s="110"/>
    </row>
    <row r="579">
      <c r="A579" s="111"/>
      <c r="B579" s="110"/>
      <c r="C579" s="110"/>
    </row>
    <row r="580">
      <c r="A580" s="111"/>
      <c r="B580" s="110"/>
      <c r="C580" s="110"/>
    </row>
    <row r="581">
      <c r="A581" s="111"/>
      <c r="B581" s="110"/>
      <c r="C581" s="110"/>
    </row>
    <row r="582">
      <c r="A582" s="111"/>
      <c r="B582" s="110"/>
      <c r="C582" s="110"/>
    </row>
    <row r="583">
      <c r="A583" s="111"/>
      <c r="B583" s="110"/>
      <c r="C583" s="110"/>
    </row>
    <row r="584">
      <c r="A584" s="111"/>
      <c r="B584" s="110"/>
      <c r="C584" s="110"/>
    </row>
    <row r="585">
      <c r="A585" s="111"/>
      <c r="B585" s="110"/>
      <c r="C585" s="110"/>
    </row>
    <row r="586">
      <c r="A586" s="111"/>
      <c r="B586" s="110"/>
      <c r="C586" s="110"/>
    </row>
    <row r="587">
      <c r="A587" s="111"/>
      <c r="B587" s="110"/>
      <c r="C587" s="110"/>
    </row>
    <row r="588">
      <c r="A588" s="111"/>
      <c r="B588" s="110"/>
      <c r="C588" s="110"/>
    </row>
    <row r="589">
      <c r="A589" s="111"/>
      <c r="B589" s="110"/>
      <c r="C589" s="110"/>
    </row>
    <row r="590">
      <c r="A590" s="111"/>
      <c r="B590" s="110"/>
      <c r="C590" s="110"/>
    </row>
    <row r="591">
      <c r="A591" s="111"/>
      <c r="B591" s="110"/>
      <c r="C591" s="110"/>
    </row>
    <row r="592">
      <c r="A592" s="111"/>
      <c r="B592" s="110"/>
      <c r="C592" s="110"/>
    </row>
    <row r="593">
      <c r="A593" s="111"/>
      <c r="B593" s="110"/>
      <c r="C593" s="110"/>
    </row>
    <row r="594">
      <c r="A594" s="111"/>
      <c r="B594" s="110"/>
      <c r="C594" s="110"/>
    </row>
    <row r="595">
      <c r="A595" s="111"/>
      <c r="B595" s="110"/>
      <c r="C595" s="110"/>
    </row>
    <row r="596">
      <c r="A596" s="111"/>
      <c r="B596" s="110"/>
      <c r="C596" s="110"/>
    </row>
    <row r="597">
      <c r="A597" s="111"/>
      <c r="B597" s="110"/>
      <c r="C597" s="110"/>
    </row>
    <row r="598">
      <c r="A598" s="111"/>
      <c r="B598" s="110"/>
      <c r="C598" s="110"/>
    </row>
    <row r="599">
      <c r="A599" s="111"/>
      <c r="B599" s="110"/>
      <c r="C599" s="110"/>
    </row>
    <row r="600">
      <c r="A600" s="111"/>
      <c r="B600" s="110"/>
      <c r="C600" s="110"/>
    </row>
    <row r="601">
      <c r="A601" s="111"/>
      <c r="B601" s="110"/>
      <c r="C601" s="110"/>
    </row>
    <row r="602">
      <c r="A602" s="111"/>
      <c r="B602" s="110"/>
      <c r="C602" s="110"/>
    </row>
    <row r="603">
      <c r="A603" s="111"/>
      <c r="B603" s="110"/>
      <c r="C603" s="110"/>
    </row>
    <row r="604">
      <c r="A604" s="111"/>
      <c r="B604" s="110"/>
      <c r="C604" s="110"/>
    </row>
    <row r="605">
      <c r="A605" s="111"/>
      <c r="B605" s="110"/>
      <c r="C605" s="110"/>
    </row>
    <row r="606">
      <c r="A606" s="111"/>
      <c r="B606" s="110"/>
      <c r="C606" s="110"/>
    </row>
    <row r="607">
      <c r="A607" s="111"/>
      <c r="B607" s="110"/>
      <c r="C607" s="110"/>
    </row>
    <row r="608">
      <c r="A608" s="111"/>
      <c r="B608" s="110"/>
      <c r="C608" s="110"/>
    </row>
    <row r="609">
      <c r="A609" s="111"/>
      <c r="B609" s="110"/>
      <c r="C609" s="110"/>
    </row>
    <row r="610">
      <c r="A610" s="111"/>
      <c r="B610" s="110"/>
      <c r="C610" s="110"/>
    </row>
    <row r="611">
      <c r="A611" s="111"/>
      <c r="B611" s="110"/>
      <c r="C611" s="110"/>
    </row>
    <row r="612">
      <c r="A612" s="111"/>
      <c r="B612" s="110"/>
      <c r="C612" s="110"/>
    </row>
    <row r="613">
      <c r="A613" s="111"/>
      <c r="B613" s="110"/>
      <c r="C613" s="110"/>
    </row>
    <row r="614">
      <c r="A614" s="111"/>
      <c r="B614" s="110"/>
      <c r="C614" s="110"/>
    </row>
    <row r="615">
      <c r="A615" s="111"/>
      <c r="B615" s="110"/>
      <c r="C615" s="110"/>
    </row>
    <row r="616">
      <c r="A616" s="111"/>
      <c r="B616" s="110"/>
      <c r="C616" s="110"/>
    </row>
    <row r="617">
      <c r="A617" s="111"/>
      <c r="B617" s="110"/>
      <c r="C617" s="110"/>
    </row>
    <row r="618">
      <c r="A618" s="111"/>
      <c r="B618" s="110"/>
      <c r="C618" s="110"/>
    </row>
    <row r="619">
      <c r="A619" s="111"/>
      <c r="B619" s="110"/>
      <c r="C619" s="110"/>
    </row>
    <row r="620">
      <c r="A620" s="111"/>
      <c r="B620" s="110"/>
      <c r="C620" s="110"/>
    </row>
    <row r="621">
      <c r="A621" s="111"/>
      <c r="B621" s="110"/>
      <c r="C621" s="110"/>
    </row>
    <row r="622">
      <c r="A622" s="111"/>
      <c r="B622" s="110"/>
      <c r="C622" s="110"/>
    </row>
    <row r="623">
      <c r="A623" s="111"/>
      <c r="B623" s="110"/>
      <c r="C623" s="110"/>
    </row>
    <row r="624">
      <c r="A624" s="111"/>
      <c r="B624" s="110"/>
      <c r="C624" s="110"/>
    </row>
    <row r="625">
      <c r="A625" s="111"/>
      <c r="B625" s="110"/>
      <c r="C625" s="110"/>
    </row>
    <row r="626">
      <c r="A626" s="111"/>
      <c r="B626" s="110"/>
      <c r="C626" s="110"/>
    </row>
    <row r="627">
      <c r="A627" s="111"/>
      <c r="B627" s="110"/>
      <c r="C627" s="110"/>
    </row>
    <row r="628">
      <c r="A628" s="111"/>
      <c r="B628" s="110"/>
      <c r="C628" s="110"/>
    </row>
    <row r="629">
      <c r="A629" s="111"/>
      <c r="B629" s="110"/>
      <c r="C629" s="110"/>
    </row>
    <row r="630">
      <c r="A630" s="111"/>
      <c r="B630" s="110"/>
      <c r="C630" s="110"/>
    </row>
    <row r="631">
      <c r="A631" s="111"/>
      <c r="B631" s="110"/>
      <c r="C631" s="110"/>
    </row>
    <row r="632">
      <c r="A632" s="111"/>
      <c r="B632" s="110"/>
      <c r="C632" s="110"/>
    </row>
    <row r="633">
      <c r="A633" s="111"/>
      <c r="B633" s="110"/>
      <c r="C633" s="110"/>
    </row>
    <row r="634">
      <c r="A634" s="111"/>
      <c r="B634" s="110"/>
      <c r="C634" s="110"/>
    </row>
    <row r="635">
      <c r="A635" s="111"/>
      <c r="B635" s="110"/>
      <c r="C635" s="110"/>
    </row>
    <row r="636">
      <c r="A636" s="111"/>
      <c r="B636" s="110"/>
      <c r="C636" s="110"/>
    </row>
    <row r="637">
      <c r="A637" s="111"/>
      <c r="B637" s="110"/>
      <c r="C637" s="110"/>
    </row>
    <row r="638">
      <c r="A638" s="111"/>
      <c r="B638" s="110"/>
      <c r="C638" s="110"/>
    </row>
    <row r="639">
      <c r="A639" s="111"/>
      <c r="B639" s="110"/>
      <c r="C639" s="110"/>
    </row>
    <row r="640">
      <c r="A640" s="111"/>
      <c r="B640" s="110"/>
      <c r="C640" s="110"/>
    </row>
    <row r="641">
      <c r="A641" s="111"/>
      <c r="B641" s="110"/>
      <c r="C641" s="110"/>
    </row>
    <row r="642">
      <c r="A642" s="111"/>
      <c r="B642" s="110"/>
      <c r="C642" s="110"/>
    </row>
    <row r="643">
      <c r="A643" s="111"/>
      <c r="B643" s="110"/>
      <c r="C643" s="110"/>
    </row>
    <row r="644">
      <c r="A644" s="111"/>
      <c r="B644" s="110"/>
      <c r="C644" s="110"/>
    </row>
    <row r="645">
      <c r="A645" s="111"/>
      <c r="B645" s="110"/>
      <c r="C645" s="110"/>
    </row>
    <row r="646">
      <c r="A646" s="111"/>
      <c r="B646" s="110"/>
      <c r="C646" s="110"/>
    </row>
    <row r="647">
      <c r="A647" s="111"/>
      <c r="B647" s="110"/>
      <c r="C647" s="110"/>
    </row>
    <row r="648">
      <c r="A648" s="111"/>
      <c r="B648" s="110"/>
      <c r="C648" s="110"/>
    </row>
    <row r="649">
      <c r="A649" s="111"/>
      <c r="B649" s="110"/>
      <c r="C649" s="110"/>
    </row>
    <row r="650">
      <c r="A650" s="111"/>
      <c r="B650" s="110"/>
      <c r="C650" s="110"/>
    </row>
    <row r="651">
      <c r="A651" s="111"/>
      <c r="B651" s="110"/>
      <c r="C651" s="110"/>
    </row>
    <row r="652">
      <c r="A652" s="111"/>
      <c r="B652" s="110"/>
      <c r="C652" s="110"/>
    </row>
    <row r="653">
      <c r="A653" s="111"/>
      <c r="B653" s="110"/>
      <c r="C653" s="110"/>
    </row>
    <row r="654">
      <c r="A654" s="111"/>
      <c r="B654" s="110"/>
      <c r="C654" s="110"/>
    </row>
    <row r="655">
      <c r="A655" s="111"/>
      <c r="B655" s="110"/>
      <c r="C655" s="110"/>
    </row>
    <row r="656">
      <c r="A656" s="111"/>
      <c r="B656" s="110"/>
      <c r="C656" s="110"/>
    </row>
    <row r="657">
      <c r="A657" s="111"/>
      <c r="B657" s="110"/>
      <c r="C657" s="110"/>
    </row>
    <row r="658">
      <c r="A658" s="111"/>
      <c r="B658" s="110"/>
      <c r="C658" s="110"/>
    </row>
    <row r="659">
      <c r="A659" s="111"/>
      <c r="B659" s="110"/>
      <c r="C659" s="110"/>
    </row>
    <row r="660">
      <c r="A660" s="111"/>
      <c r="B660" s="110"/>
      <c r="C660" s="110"/>
    </row>
    <row r="661">
      <c r="A661" s="111"/>
      <c r="B661" s="110"/>
      <c r="C661" s="110"/>
    </row>
    <row r="662">
      <c r="A662" s="111"/>
      <c r="B662" s="110"/>
      <c r="C662" s="110"/>
    </row>
    <row r="663">
      <c r="A663" s="111"/>
      <c r="B663" s="110"/>
      <c r="C663" s="110"/>
    </row>
    <row r="664">
      <c r="A664" s="111"/>
      <c r="B664" s="110"/>
      <c r="C664" s="110"/>
    </row>
    <row r="665">
      <c r="A665" s="111"/>
      <c r="B665" s="110"/>
      <c r="C665" s="110"/>
    </row>
    <row r="666">
      <c r="A666" s="111"/>
      <c r="B666" s="110"/>
      <c r="C666" s="110"/>
    </row>
    <row r="667">
      <c r="A667" s="111"/>
      <c r="B667" s="110"/>
      <c r="C667" s="110"/>
    </row>
    <row r="668">
      <c r="A668" s="111"/>
      <c r="B668" s="110"/>
      <c r="C668" s="110"/>
    </row>
    <row r="669">
      <c r="A669" s="111"/>
      <c r="B669" s="110"/>
      <c r="C669" s="110"/>
    </row>
    <row r="670">
      <c r="A670" s="111"/>
      <c r="B670" s="110"/>
      <c r="C670" s="110"/>
    </row>
    <row r="671">
      <c r="A671" s="111"/>
      <c r="B671" s="110"/>
      <c r="C671" s="110"/>
    </row>
    <row r="672">
      <c r="A672" s="111"/>
      <c r="B672" s="110"/>
      <c r="C672" s="110"/>
    </row>
    <row r="673">
      <c r="A673" s="111"/>
      <c r="B673" s="110"/>
      <c r="C673" s="110"/>
    </row>
    <row r="674">
      <c r="A674" s="111"/>
      <c r="B674" s="110"/>
      <c r="C674" s="110"/>
    </row>
    <row r="675">
      <c r="A675" s="111"/>
      <c r="B675" s="110"/>
      <c r="C675" s="110"/>
    </row>
    <row r="676">
      <c r="A676" s="111"/>
      <c r="B676" s="110"/>
      <c r="C676" s="110"/>
    </row>
    <row r="677">
      <c r="A677" s="111"/>
      <c r="B677" s="110"/>
      <c r="C677" s="110"/>
    </row>
    <row r="678">
      <c r="A678" s="111"/>
      <c r="B678" s="110"/>
      <c r="C678" s="110"/>
    </row>
    <row r="679">
      <c r="A679" s="111"/>
      <c r="B679" s="110"/>
      <c r="C679" s="110"/>
    </row>
    <row r="680">
      <c r="A680" s="111"/>
      <c r="B680" s="110"/>
      <c r="C680" s="110"/>
    </row>
    <row r="681">
      <c r="A681" s="111"/>
      <c r="B681" s="110"/>
      <c r="C681" s="110"/>
    </row>
    <row r="682">
      <c r="A682" s="111"/>
      <c r="B682" s="110"/>
      <c r="C682" s="110"/>
    </row>
    <row r="683">
      <c r="A683" s="111"/>
      <c r="B683" s="110"/>
      <c r="C683" s="110"/>
    </row>
    <row r="684">
      <c r="A684" s="111"/>
      <c r="B684" s="110"/>
      <c r="C684" s="110"/>
    </row>
    <row r="685">
      <c r="A685" s="111"/>
      <c r="B685" s="110"/>
      <c r="C685" s="110"/>
    </row>
    <row r="686">
      <c r="A686" s="111"/>
      <c r="B686" s="110"/>
      <c r="C686" s="110"/>
    </row>
    <row r="687">
      <c r="A687" s="111"/>
      <c r="B687" s="110"/>
      <c r="C687" s="110"/>
    </row>
    <row r="688">
      <c r="A688" s="111"/>
      <c r="B688" s="110"/>
      <c r="C688" s="110"/>
    </row>
    <row r="689">
      <c r="A689" s="111"/>
      <c r="B689" s="110"/>
      <c r="C689" s="110"/>
    </row>
    <row r="690">
      <c r="A690" s="111"/>
      <c r="B690" s="110"/>
      <c r="C690" s="110"/>
    </row>
    <row r="691">
      <c r="A691" s="111"/>
      <c r="B691" s="110"/>
      <c r="C691" s="110"/>
    </row>
    <row r="692">
      <c r="A692" s="111"/>
      <c r="B692" s="110"/>
      <c r="C692" s="110"/>
    </row>
    <row r="693">
      <c r="A693" s="111"/>
      <c r="B693" s="110"/>
      <c r="C693" s="110"/>
    </row>
    <row r="694">
      <c r="A694" s="111"/>
      <c r="B694" s="110"/>
      <c r="C694" s="110"/>
    </row>
    <row r="695">
      <c r="A695" s="111"/>
      <c r="B695" s="110"/>
      <c r="C695" s="110"/>
    </row>
    <row r="696">
      <c r="A696" s="111"/>
      <c r="B696" s="110"/>
      <c r="C696" s="110"/>
    </row>
    <row r="697">
      <c r="A697" s="111"/>
      <c r="B697" s="110"/>
      <c r="C697" s="110"/>
    </row>
    <row r="698">
      <c r="A698" s="111"/>
      <c r="B698" s="110"/>
      <c r="C698" s="110"/>
    </row>
    <row r="699">
      <c r="A699" s="111"/>
      <c r="B699" s="110"/>
      <c r="C699" s="110"/>
    </row>
    <row r="700">
      <c r="A700" s="111"/>
      <c r="B700" s="110"/>
      <c r="C700" s="110"/>
    </row>
    <row r="701">
      <c r="A701" s="111"/>
      <c r="B701" s="110"/>
      <c r="C701" s="110"/>
    </row>
    <row r="702">
      <c r="A702" s="111"/>
      <c r="B702" s="110"/>
      <c r="C702" s="110"/>
    </row>
    <row r="703">
      <c r="A703" s="111"/>
      <c r="B703" s="110"/>
      <c r="C703" s="110"/>
    </row>
    <row r="704">
      <c r="A704" s="111"/>
      <c r="B704" s="110"/>
      <c r="C704" s="110"/>
    </row>
    <row r="705">
      <c r="A705" s="111"/>
      <c r="B705" s="110"/>
      <c r="C705" s="110"/>
    </row>
    <row r="706">
      <c r="A706" s="111"/>
      <c r="B706" s="110"/>
      <c r="C706" s="110"/>
    </row>
    <row r="707">
      <c r="A707" s="111"/>
      <c r="B707" s="110"/>
      <c r="C707" s="110"/>
    </row>
    <row r="708">
      <c r="A708" s="111"/>
      <c r="B708" s="110"/>
      <c r="C708" s="110"/>
    </row>
    <row r="709">
      <c r="A709" s="111"/>
      <c r="B709" s="110"/>
      <c r="C709" s="110"/>
    </row>
    <row r="710">
      <c r="A710" s="111"/>
      <c r="B710" s="110"/>
      <c r="C710" s="110"/>
    </row>
    <row r="711">
      <c r="A711" s="111"/>
      <c r="B711" s="110"/>
      <c r="C711" s="110"/>
    </row>
    <row r="712">
      <c r="A712" s="111"/>
      <c r="B712" s="110"/>
      <c r="C712" s="110"/>
    </row>
    <row r="713">
      <c r="A713" s="111"/>
      <c r="B713" s="110"/>
      <c r="C713" s="110"/>
    </row>
    <row r="714">
      <c r="A714" s="111"/>
      <c r="B714" s="110"/>
      <c r="C714" s="110"/>
    </row>
    <row r="715">
      <c r="A715" s="111"/>
      <c r="B715" s="110"/>
      <c r="C715" s="110"/>
    </row>
    <row r="716">
      <c r="A716" s="111"/>
      <c r="B716" s="110"/>
      <c r="C716" s="110"/>
    </row>
    <row r="717">
      <c r="A717" s="111"/>
      <c r="B717" s="110"/>
      <c r="C717" s="110"/>
    </row>
    <row r="718">
      <c r="A718" s="111"/>
      <c r="B718" s="110"/>
      <c r="C718" s="110"/>
    </row>
    <row r="719">
      <c r="A719" s="111"/>
      <c r="B719" s="110"/>
      <c r="C719" s="110"/>
    </row>
    <row r="720">
      <c r="A720" s="111"/>
      <c r="B720" s="110"/>
      <c r="C720" s="110"/>
    </row>
    <row r="721">
      <c r="A721" s="111"/>
      <c r="B721" s="110"/>
      <c r="C721" s="110"/>
    </row>
    <row r="722">
      <c r="A722" s="111"/>
      <c r="B722" s="110"/>
      <c r="C722" s="110"/>
    </row>
    <row r="723">
      <c r="A723" s="111"/>
      <c r="B723" s="110"/>
      <c r="C723" s="110"/>
    </row>
    <row r="724">
      <c r="A724" s="111"/>
      <c r="B724" s="110"/>
      <c r="C724" s="110"/>
    </row>
    <row r="725">
      <c r="A725" s="111"/>
      <c r="B725" s="110"/>
      <c r="C725" s="110"/>
    </row>
    <row r="726">
      <c r="A726" s="111"/>
      <c r="B726" s="110"/>
      <c r="C726" s="110"/>
    </row>
    <row r="727">
      <c r="A727" s="111"/>
      <c r="B727" s="110"/>
      <c r="C727" s="110"/>
    </row>
    <row r="728">
      <c r="A728" s="111"/>
      <c r="B728" s="110"/>
      <c r="C728" s="110"/>
    </row>
    <row r="729">
      <c r="A729" s="111"/>
      <c r="B729" s="110"/>
      <c r="C729" s="110"/>
    </row>
    <row r="730">
      <c r="A730" s="111"/>
      <c r="B730" s="110"/>
      <c r="C730" s="110"/>
    </row>
    <row r="731">
      <c r="A731" s="111"/>
      <c r="B731" s="110"/>
      <c r="C731" s="110"/>
    </row>
    <row r="732">
      <c r="A732" s="111"/>
      <c r="B732" s="110"/>
      <c r="C732" s="110"/>
    </row>
    <row r="733">
      <c r="A733" s="111"/>
      <c r="B733" s="110"/>
      <c r="C733" s="110"/>
    </row>
    <row r="734">
      <c r="A734" s="111"/>
      <c r="B734" s="110"/>
      <c r="C734" s="110"/>
    </row>
    <row r="735">
      <c r="A735" s="111"/>
      <c r="B735" s="110"/>
      <c r="C735" s="110"/>
    </row>
    <row r="736">
      <c r="A736" s="111"/>
      <c r="B736" s="110"/>
      <c r="C736" s="110"/>
    </row>
    <row r="737">
      <c r="A737" s="111"/>
      <c r="B737" s="110"/>
      <c r="C737" s="110"/>
    </row>
    <row r="738">
      <c r="A738" s="111"/>
      <c r="B738" s="110"/>
      <c r="C738" s="110"/>
    </row>
    <row r="739">
      <c r="A739" s="111"/>
      <c r="B739" s="110"/>
      <c r="C739" s="110"/>
    </row>
    <row r="740">
      <c r="A740" s="111"/>
      <c r="B740" s="110"/>
      <c r="C740" s="110"/>
    </row>
    <row r="741">
      <c r="A741" s="111"/>
      <c r="B741" s="110"/>
      <c r="C741" s="110"/>
    </row>
    <row r="742">
      <c r="A742" s="111"/>
      <c r="B742" s="110"/>
      <c r="C742" s="110"/>
    </row>
    <row r="743">
      <c r="A743" s="111"/>
      <c r="B743" s="110"/>
      <c r="C743" s="110"/>
    </row>
    <row r="744">
      <c r="A744" s="111"/>
      <c r="B744" s="110"/>
      <c r="C744" s="110"/>
    </row>
    <row r="745">
      <c r="A745" s="111"/>
      <c r="B745" s="110"/>
      <c r="C745" s="110"/>
    </row>
    <row r="746">
      <c r="A746" s="111"/>
      <c r="B746" s="110"/>
      <c r="C746" s="110"/>
    </row>
    <row r="747">
      <c r="A747" s="111"/>
      <c r="B747" s="110"/>
      <c r="C747" s="110"/>
    </row>
    <row r="748">
      <c r="A748" s="111"/>
      <c r="B748" s="110"/>
      <c r="C748" s="110"/>
    </row>
    <row r="749">
      <c r="A749" s="111"/>
      <c r="B749" s="110"/>
      <c r="C749" s="110"/>
    </row>
    <row r="750">
      <c r="A750" s="111"/>
      <c r="B750" s="110"/>
      <c r="C750" s="110"/>
    </row>
    <row r="751">
      <c r="A751" s="111"/>
      <c r="B751" s="110"/>
      <c r="C751" s="110"/>
    </row>
    <row r="752">
      <c r="A752" s="111"/>
      <c r="B752" s="110"/>
      <c r="C752" s="110"/>
    </row>
    <row r="753">
      <c r="A753" s="111"/>
      <c r="B753" s="110"/>
      <c r="C753" s="110"/>
    </row>
    <row r="754">
      <c r="A754" s="111"/>
      <c r="B754" s="110"/>
      <c r="C754" s="110"/>
    </row>
    <row r="755">
      <c r="A755" s="111"/>
      <c r="B755" s="110"/>
      <c r="C755" s="110"/>
    </row>
    <row r="756">
      <c r="A756" s="111"/>
      <c r="B756" s="110"/>
      <c r="C756" s="110"/>
    </row>
    <row r="757">
      <c r="A757" s="111"/>
      <c r="B757" s="110"/>
      <c r="C757" s="110"/>
    </row>
    <row r="758">
      <c r="A758" s="111"/>
      <c r="B758" s="110"/>
      <c r="C758" s="110"/>
    </row>
    <row r="759">
      <c r="A759" s="111"/>
      <c r="B759" s="110"/>
      <c r="C759" s="110"/>
    </row>
    <row r="760">
      <c r="A760" s="111"/>
      <c r="B760" s="110"/>
      <c r="C760" s="110"/>
    </row>
    <row r="761">
      <c r="A761" s="111"/>
      <c r="B761" s="110"/>
      <c r="C761" s="110"/>
    </row>
    <row r="762">
      <c r="A762" s="111"/>
      <c r="B762" s="110"/>
      <c r="C762" s="110"/>
    </row>
    <row r="763">
      <c r="A763" s="111"/>
      <c r="B763" s="110"/>
      <c r="C763" s="110"/>
    </row>
    <row r="764">
      <c r="A764" s="111"/>
      <c r="B764" s="110"/>
      <c r="C764" s="110"/>
    </row>
    <row r="765">
      <c r="A765" s="111"/>
      <c r="B765" s="110"/>
      <c r="C765" s="110"/>
    </row>
    <row r="766">
      <c r="A766" s="111"/>
      <c r="B766" s="110"/>
      <c r="C766" s="110"/>
    </row>
    <row r="767">
      <c r="A767" s="111"/>
      <c r="B767" s="110"/>
      <c r="C767" s="110"/>
    </row>
    <row r="768">
      <c r="A768" s="111"/>
      <c r="B768" s="110"/>
      <c r="C768" s="110"/>
    </row>
    <row r="769">
      <c r="A769" s="111"/>
      <c r="B769" s="110"/>
      <c r="C769" s="110"/>
    </row>
    <row r="770">
      <c r="A770" s="111"/>
      <c r="B770" s="110"/>
      <c r="C770" s="110"/>
    </row>
    <row r="771">
      <c r="A771" s="111"/>
      <c r="B771" s="110"/>
      <c r="C771" s="110"/>
    </row>
    <row r="772">
      <c r="A772" s="111"/>
      <c r="B772" s="110"/>
      <c r="C772" s="110"/>
    </row>
    <row r="773">
      <c r="A773" s="111"/>
      <c r="B773" s="110"/>
      <c r="C773" s="110"/>
    </row>
    <row r="774">
      <c r="A774" s="111"/>
      <c r="B774" s="110"/>
      <c r="C774" s="110"/>
    </row>
    <row r="775">
      <c r="A775" s="111"/>
      <c r="B775" s="110"/>
      <c r="C775" s="110"/>
    </row>
    <row r="776">
      <c r="A776" s="111"/>
      <c r="B776" s="110"/>
      <c r="C776" s="110"/>
    </row>
    <row r="777">
      <c r="A777" s="111"/>
      <c r="B777" s="110"/>
      <c r="C777" s="110"/>
    </row>
    <row r="778">
      <c r="A778" s="111"/>
      <c r="B778" s="110"/>
      <c r="C778" s="110"/>
    </row>
    <row r="779">
      <c r="A779" s="111"/>
      <c r="B779" s="110"/>
      <c r="C779" s="110"/>
    </row>
    <row r="780">
      <c r="A780" s="111"/>
      <c r="B780" s="110"/>
      <c r="C780" s="110"/>
    </row>
    <row r="781">
      <c r="A781" s="111"/>
      <c r="B781" s="110"/>
      <c r="C781" s="110"/>
    </row>
    <row r="782">
      <c r="A782" s="111"/>
      <c r="B782" s="110"/>
      <c r="C782" s="110"/>
    </row>
    <row r="783">
      <c r="A783" s="111"/>
      <c r="B783" s="110"/>
      <c r="C783" s="110"/>
    </row>
    <row r="784">
      <c r="A784" s="111"/>
      <c r="B784" s="110"/>
      <c r="C784" s="110"/>
    </row>
    <row r="785">
      <c r="A785" s="111"/>
      <c r="B785" s="110"/>
      <c r="C785" s="110"/>
    </row>
    <row r="786">
      <c r="A786" s="111"/>
      <c r="B786" s="110"/>
      <c r="C786" s="110"/>
    </row>
    <row r="787">
      <c r="A787" s="111"/>
      <c r="B787" s="110"/>
      <c r="C787" s="110"/>
    </row>
    <row r="788">
      <c r="A788" s="111"/>
      <c r="B788" s="110"/>
      <c r="C788" s="110"/>
    </row>
    <row r="789">
      <c r="A789" s="111"/>
      <c r="B789" s="110"/>
      <c r="C789" s="110"/>
    </row>
    <row r="790">
      <c r="A790" s="111"/>
      <c r="B790" s="110"/>
      <c r="C790" s="110"/>
    </row>
    <row r="791">
      <c r="A791" s="111"/>
      <c r="B791" s="110"/>
      <c r="C791" s="110"/>
    </row>
    <row r="792">
      <c r="A792" s="111"/>
      <c r="B792" s="110"/>
      <c r="C792" s="110"/>
    </row>
    <row r="793">
      <c r="A793" s="111"/>
      <c r="B793" s="110"/>
      <c r="C793" s="110"/>
    </row>
    <row r="794">
      <c r="A794" s="111"/>
      <c r="B794" s="110"/>
      <c r="C794" s="110"/>
    </row>
    <row r="795">
      <c r="A795" s="111"/>
      <c r="B795" s="110"/>
      <c r="C795" s="110"/>
    </row>
    <row r="796">
      <c r="A796" s="111"/>
      <c r="B796" s="110"/>
      <c r="C796" s="110"/>
    </row>
    <row r="797">
      <c r="A797" s="111"/>
      <c r="B797" s="110"/>
      <c r="C797" s="110"/>
    </row>
    <row r="798">
      <c r="A798" s="111"/>
      <c r="B798" s="110"/>
      <c r="C798" s="110"/>
    </row>
    <row r="799">
      <c r="A799" s="111"/>
      <c r="B799" s="110"/>
      <c r="C799" s="110"/>
    </row>
    <row r="800">
      <c r="A800" s="111"/>
      <c r="B800" s="110"/>
      <c r="C800" s="110"/>
    </row>
    <row r="801">
      <c r="A801" s="111"/>
      <c r="B801" s="110"/>
      <c r="C801" s="110"/>
    </row>
    <row r="802">
      <c r="A802" s="111"/>
      <c r="B802" s="110"/>
      <c r="C802" s="110"/>
    </row>
    <row r="803">
      <c r="A803" s="111"/>
      <c r="B803" s="110"/>
      <c r="C803" s="110"/>
    </row>
    <row r="804">
      <c r="A804" s="111"/>
      <c r="B804" s="110"/>
      <c r="C804" s="110"/>
    </row>
    <row r="805">
      <c r="A805" s="111"/>
      <c r="B805" s="110"/>
      <c r="C805" s="110"/>
    </row>
    <row r="806">
      <c r="A806" s="111"/>
      <c r="B806" s="110"/>
      <c r="C806" s="110"/>
    </row>
    <row r="807">
      <c r="A807" s="111"/>
      <c r="B807" s="110"/>
      <c r="C807" s="110"/>
    </row>
    <row r="808">
      <c r="A808" s="111"/>
      <c r="B808" s="110"/>
      <c r="C808" s="110"/>
    </row>
    <row r="809">
      <c r="A809" s="111"/>
      <c r="B809" s="110"/>
      <c r="C809" s="110"/>
    </row>
    <row r="810">
      <c r="A810" s="111"/>
      <c r="B810" s="110"/>
      <c r="C810" s="110"/>
    </row>
    <row r="811">
      <c r="A811" s="111"/>
      <c r="B811" s="110"/>
      <c r="C811" s="110"/>
    </row>
    <row r="812">
      <c r="A812" s="111"/>
      <c r="B812" s="110"/>
      <c r="C812" s="110"/>
    </row>
    <row r="813">
      <c r="A813" s="111"/>
      <c r="B813" s="110"/>
      <c r="C813" s="110"/>
    </row>
    <row r="814">
      <c r="A814" s="111"/>
      <c r="B814" s="110"/>
      <c r="C814" s="110"/>
    </row>
    <row r="815">
      <c r="A815" s="111"/>
      <c r="B815" s="110"/>
      <c r="C815" s="110"/>
    </row>
    <row r="816">
      <c r="A816" s="111"/>
      <c r="B816" s="110"/>
      <c r="C816" s="110"/>
    </row>
    <row r="817">
      <c r="A817" s="111"/>
      <c r="B817" s="110"/>
      <c r="C817" s="110"/>
    </row>
    <row r="818">
      <c r="A818" s="111"/>
      <c r="B818" s="110"/>
      <c r="C818" s="110"/>
    </row>
    <row r="819">
      <c r="A819" s="111"/>
      <c r="B819" s="110"/>
      <c r="C819" s="110"/>
    </row>
    <row r="820">
      <c r="A820" s="111"/>
      <c r="B820" s="110"/>
      <c r="C820" s="110"/>
    </row>
    <row r="821">
      <c r="A821" s="111"/>
      <c r="B821" s="110"/>
      <c r="C821" s="110"/>
    </row>
    <row r="822">
      <c r="A822" s="111"/>
      <c r="B822" s="110"/>
      <c r="C822" s="110"/>
    </row>
    <row r="823">
      <c r="A823" s="111"/>
      <c r="B823" s="110"/>
      <c r="C823" s="110"/>
    </row>
    <row r="824">
      <c r="A824" s="111"/>
      <c r="B824" s="110"/>
      <c r="C824" s="110"/>
    </row>
    <row r="825">
      <c r="A825" s="111"/>
      <c r="B825" s="110"/>
      <c r="C825" s="110"/>
    </row>
    <row r="826">
      <c r="A826" s="111"/>
      <c r="B826" s="110"/>
      <c r="C826" s="110"/>
    </row>
    <row r="827">
      <c r="A827" s="111"/>
      <c r="B827" s="110"/>
      <c r="C827" s="110"/>
    </row>
    <row r="828">
      <c r="A828" s="111"/>
      <c r="B828" s="110"/>
      <c r="C828" s="110"/>
    </row>
    <row r="829">
      <c r="A829" s="111"/>
      <c r="B829" s="110"/>
      <c r="C829" s="110"/>
    </row>
    <row r="830">
      <c r="A830" s="111"/>
      <c r="B830" s="110"/>
      <c r="C830" s="110"/>
    </row>
    <row r="831">
      <c r="A831" s="111"/>
      <c r="B831" s="110"/>
      <c r="C831" s="110"/>
    </row>
    <row r="832">
      <c r="A832" s="111"/>
      <c r="B832" s="110"/>
      <c r="C832" s="110"/>
    </row>
    <row r="833">
      <c r="A833" s="111"/>
      <c r="B833" s="110"/>
      <c r="C833" s="110"/>
    </row>
    <row r="834">
      <c r="A834" s="111"/>
      <c r="B834" s="110"/>
      <c r="C834" s="110"/>
    </row>
    <row r="835">
      <c r="A835" s="111"/>
      <c r="B835" s="110"/>
      <c r="C835" s="110"/>
    </row>
    <row r="836">
      <c r="A836" s="111"/>
      <c r="B836" s="110"/>
      <c r="C836" s="110"/>
    </row>
    <row r="837">
      <c r="A837" s="111"/>
      <c r="B837" s="110"/>
      <c r="C837" s="110"/>
    </row>
    <row r="838">
      <c r="A838" s="111"/>
      <c r="B838" s="110"/>
      <c r="C838" s="110"/>
    </row>
    <row r="839">
      <c r="A839" s="111"/>
      <c r="B839" s="110"/>
      <c r="C839" s="110"/>
    </row>
    <row r="840">
      <c r="A840" s="111"/>
      <c r="B840" s="110"/>
      <c r="C840" s="110"/>
    </row>
    <row r="841">
      <c r="A841" s="111"/>
      <c r="B841" s="110"/>
      <c r="C841" s="110"/>
    </row>
    <row r="842">
      <c r="A842" s="111"/>
      <c r="B842" s="110"/>
      <c r="C842" s="110"/>
    </row>
    <row r="843">
      <c r="A843" s="111"/>
      <c r="B843" s="110"/>
      <c r="C843" s="110"/>
    </row>
    <row r="844">
      <c r="A844" s="111"/>
      <c r="B844" s="110"/>
      <c r="C844" s="110"/>
    </row>
    <row r="845">
      <c r="A845" s="111"/>
      <c r="B845" s="110"/>
      <c r="C845" s="110"/>
    </row>
    <row r="846">
      <c r="A846" s="111"/>
      <c r="B846" s="110"/>
      <c r="C846" s="110"/>
    </row>
    <row r="847">
      <c r="A847" s="111"/>
      <c r="B847" s="110"/>
      <c r="C847" s="110"/>
    </row>
    <row r="848">
      <c r="A848" s="111"/>
      <c r="B848" s="110"/>
      <c r="C848" s="110"/>
    </row>
    <row r="849">
      <c r="A849" s="111"/>
      <c r="B849" s="110"/>
      <c r="C849" s="110"/>
    </row>
    <row r="850">
      <c r="A850" s="111"/>
      <c r="B850" s="110"/>
      <c r="C850" s="110"/>
    </row>
    <row r="851">
      <c r="A851" s="111"/>
      <c r="B851" s="110"/>
      <c r="C851" s="110"/>
    </row>
    <row r="852">
      <c r="A852" s="111"/>
      <c r="B852" s="110"/>
      <c r="C852" s="110"/>
    </row>
    <row r="853">
      <c r="A853" s="111"/>
      <c r="B853" s="110"/>
      <c r="C853" s="110"/>
    </row>
    <row r="854">
      <c r="A854" s="111"/>
      <c r="B854" s="110"/>
      <c r="C854" s="110"/>
    </row>
    <row r="855">
      <c r="A855" s="111"/>
      <c r="B855" s="110"/>
      <c r="C855" s="110"/>
    </row>
    <row r="856">
      <c r="A856" s="111"/>
      <c r="B856" s="110"/>
      <c r="C856" s="110"/>
    </row>
    <row r="857">
      <c r="A857" s="111"/>
      <c r="B857" s="110"/>
      <c r="C857" s="110"/>
    </row>
    <row r="858">
      <c r="A858" s="111"/>
      <c r="B858" s="110"/>
      <c r="C858" s="110"/>
    </row>
    <row r="859">
      <c r="A859" s="111"/>
      <c r="B859" s="110"/>
      <c r="C859" s="110"/>
    </row>
    <row r="860">
      <c r="A860" s="111"/>
      <c r="B860" s="110"/>
      <c r="C860" s="110"/>
    </row>
    <row r="861">
      <c r="A861" s="111"/>
      <c r="B861" s="110"/>
      <c r="C861" s="110"/>
    </row>
    <row r="862">
      <c r="A862" s="111"/>
      <c r="B862" s="110"/>
      <c r="C862" s="110"/>
    </row>
    <row r="863">
      <c r="A863" s="111"/>
      <c r="B863" s="110"/>
      <c r="C863" s="110"/>
    </row>
    <row r="864">
      <c r="A864" s="111"/>
      <c r="B864" s="110"/>
      <c r="C864" s="110"/>
    </row>
    <row r="865">
      <c r="A865" s="111"/>
      <c r="B865" s="110"/>
      <c r="C865" s="110"/>
    </row>
    <row r="866">
      <c r="A866" s="111"/>
      <c r="B866" s="110"/>
      <c r="C866" s="110"/>
    </row>
    <row r="867">
      <c r="A867" s="111"/>
      <c r="B867" s="110"/>
      <c r="C867" s="110"/>
    </row>
    <row r="868">
      <c r="A868" s="111"/>
      <c r="B868" s="110"/>
      <c r="C868" s="110"/>
    </row>
    <row r="869">
      <c r="A869" s="111"/>
      <c r="B869" s="110"/>
      <c r="C869" s="110"/>
    </row>
    <row r="870">
      <c r="A870" s="111"/>
      <c r="B870" s="110"/>
      <c r="C870" s="110"/>
    </row>
    <row r="871">
      <c r="A871" s="111"/>
      <c r="B871" s="110"/>
      <c r="C871" s="110"/>
    </row>
    <row r="872">
      <c r="A872" s="111"/>
      <c r="B872" s="110"/>
      <c r="C872" s="110"/>
    </row>
    <row r="873">
      <c r="A873" s="111"/>
      <c r="B873" s="110"/>
      <c r="C873" s="110"/>
    </row>
    <row r="874">
      <c r="A874" s="111"/>
      <c r="B874" s="110"/>
      <c r="C874" s="110"/>
    </row>
    <row r="875">
      <c r="A875" s="111"/>
      <c r="B875" s="110"/>
      <c r="C875" s="110"/>
    </row>
    <row r="876">
      <c r="A876" s="111"/>
      <c r="B876" s="110"/>
      <c r="C876" s="110"/>
    </row>
    <row r="877">
      <c r="A877" s="111"/>
      <c r="B877" s="110"/>
      <c r="C877" s="110"/>
    </row>
    <row r="878">
      <c r="A878" s="111"/>
      <c r="B878" s="110"/>
      <c r="C878" s="110"/>
    </row>
    <row r="879">
      <c r="A879" s="111"/>
      <c r="B879" s="110"/>
      <c r="C879" s="110"/>
    </row>
    <row r="880">
      <c r="A880" s="111"/>
      <c r="B880" s="110"/>
      <c r="C880" s="110"/>
    </row>
    <row r="881">
      <c r="A881" s="111"/>
      <c r="B881" s="110"/>
      <c r="C881" s="110"/>
    </row>
    <row r="882">
      <c r="A882" s="111"/>
      <c r="B882" s="110"/>
      <c r="C882" s="110"/>
    </row>
    <row r="883">
      <c r="A883" s="111"/>
      <c r="B883" s="110"/>
      <c r="C883" s="110"/>
    </row>
    <row r="884">
      <c r="A884" s="111"/>
      <c r="B884" s="110"/>
      <c r="C884" s="110"/>
    </row>
    <row r="885">
      <c r="A885" s="111"/>
      <c r="B885" s="110"/>
      <c r="C885" s="110"/>
    </row>
    <row r="886">
      <c r="A886" s="111"/>
      <c r="B886" s="110"/>
      <c r="C886" s="110"/>
    </row>
    <row r="887">
      <c r="A887" s="111"/>
      <c r="B887" s="110"/>
      <c r="C887" s="110"/>
    </row>
    <row r="888">
      <c r="A888" s="111"/>
      <c r="B888" s="110"/>
      <c r="C888" s="110"/>
    </row>
    <row r="889">
      <c r="A889" s="111"/>
      <c r="B889" s="110"/>
      <c r="C889" s="110"/>
    </row>
    <row r="890">
      <c r="A890" s="111"/>
      <c r="B890" s="110"/>
      <c r="C890" s="110"/>
    </row>
    <row r="891">
      <c r="A891" s="111"/>
      <c r="B891" s="110"/>
      <c r="C891" s="110"/>
    </row>
    <row r="892">
      <c r="A892" s="111"/>
      <c r="B892" s="110"/>
      <c r="C892" s="110"/>
    </row>
    <row r="893">
      <c r="A893" s="111"/>
      <c r="B893" s="110"/>
      <c r="C893" s="110"/>
    </row>
    <row r="894">
      <c r="A894" s="111"/>
      <c r="B894" s="110"/>
      <c r="C894" s="110"/>
    </row>
    <row r="895">
      <c r="A895" s="111"/>
      <c r="B895" s="110"/>
      <c r="C895" s="110"/>
    </row>
    <row r="896">
      <c r="A896" s="111"/>
      <c r="B896" s="110"/>
      <c r="C896" s="110"/>
    </row>
    <row r="897">
      <c r="A897" s="111"/>
      <c r="B897" s="110"/>
      <c r="C897" s="110"/>
    </row>
    <row r="898">
      <c r="A898" s="111"/>
      <c r="B898" s="110"/>
      <c r="C898" s="110"/>
    </row>
    <row r="899">
      <c r="A899" s="111"/>
      <c r="B899" s="110"/>
      <c r="C899" s="110"/>
    </row>
    <row r="900">
      <c r="A900" s="111"/>
      <c r="B900" s="110"/>
      <c r="C900" s="110"/>
    </row>
    <row r="901">
      <c r="A901" s="111"/>
      <c r="B901" s="110"/>
      <c r="C901" s="110"/>
    </row>
    <row r="902">
      <c r="A902" s="111"/>
      <c r="B902" s="110"/>
      <c r="C902" s="110"/>
    </row>
    <row r="903">
      <c r="A903" s="111"/>
      <c r="B903" s="110"/>
      <c r="C903" s="110"/>
    </row>
    <row r="904">
      <c r="A904" s="111"/>
      <c r="B904" s="110"/>
      <c r="C904" s="110"/>
    </row>
    <row r="905">
      <c r="A905" s="111"/>
      <c r="B905" s="110"/>
      <c r="C905" s="110"/>
    </row>
    <row r="906">
      <c r="A906" s="111"/>
      <c r="B906" s="110"/>
      <c r="C906" s="110"/>
    </row>
    <row r="907">
      <c r="A907" s="111"/>
      <c r="B907" s="110"/>
      <c r="C907" s="110"/>
    </row>
    <row r="908">
      <c r="A908" s="111"/>
      <c r="B908" s="110"/>
      <c r="C908" s="110"/>
    </row>
    <row r="909">
      <c r="A909" s="111"/>
      <c r="B909" s="110"/>
      <c r="C909" s="110"/>
    </row>
    <row r="910">
      <c r="A910" s="111"/>
      <c r="B910" s="110"/>
      <c r="C910" s="110"/>
    </row>
    <row r="911">
      <c r="A911" s="111"/>
      <c r="B911" s="110"/>
      <c r="C911" s="110"/>
    </row>
    <row r="912">
      <c r="A912" s="111"/>
      <c r="B912" s="110"/>
      <c r="C912" s="110"/>
    </row>
    <row r="913">
      <c r="A913" s="111"/>
      <c r="B913" s="110"/>
      <c r="C913" s="110"/>
    </row>
    <row r="914">
      <c r="A914" s="111"/>
      <c r="B914" s="110"/>
      <c r="C914" s="110"/>
    </row>
    <row r="915">
      <c r="A915" s="111"/>
      <c r="B915" s="110"/>
      <c r="C915" s="110"/>
    </row>
    <row r="916">
      <c r="A916" s="111"/>
      <c r="B916" s="110"/>
      <c r="C916" s="110"/>
    </row>
    <row r="917">
      <c r="A917" s="111"/>
      <c r="B917" s="110"/>
      <c r="C917" s="110"/>
    </row>
    <row r="918">
      <c r="A918" s="111"/>
      <c r="B918" s="110"/>
      <c r="C918" s="110"/>
    </row>
    <row r="919">
      <c r="A919" s="111"/>
      <c r="B919" s="110"/>
      <c r="C919" s="110"/>
    </row>
    <row r="920">
      <c r="A920" s="111"/>
      <c r="B920" s="110"/>
      <c r="C920" s="110"/>
    </row>
    <row r="921">
      <c r="A921" s="111"/>
      <c r="B921" s="110"/>
      <c r="C921" s="110"/>
    </row>
    <row r="922">
      <c r="A922" s="111"/>
      <c r="B922" s="110"/>
      <c r="C922" s="110"/>
    </row>
    <row r="923">
      <c r="A923" s="111"/>
      <c r="B923" s="110"/>
      <c r="C923" s="110"/>
    </row>
    <row r="924">
      <c r="A924" s="111"/>
      <c r="B924" s="110"/>
      <c r="C924" s="110"/>
    </row>
    <row r="925">
      <c r="A925" s="111"/>
      <c r="B925" s="110"/>
      <c r="C925" s="110"/>
    </row>
    <row r="926">
      <c r="A926" s="111"/>
      <c r="B926" s="110"/>
      <c r="C926" s="110"/>
    </row>
    <row r="927">
      <c r="A927" s="111"/>
      <c r="B927" s="110"/>
      <c r="C927" s="110"/>
    </row>
    <row r="928">
      <c r="A928" s="111"/>
      <c r="B928" s="110"/>
      <c r="C928" s="110"/>
    </row>
    <row r="929">
      <c r="A929" s="111"/>
      <c r="B929" s="110"/>
      <c r="C929" s="110"/>
    </row>
    <row r="930">
      <c r="A930" s="111"/>
      <c r="B930" s="110"/>
      <c r="C930" s="110"/>
    </row>
    <row r="931">
      <c r="A931" s="111"/>
      <c r="B931" s="110"/>
      <c r="C931" s="110"/>
    </row>
    <row r="932">
      <c r="A932" s="111"/>
      <c r="B932" s="110"/>
      <c r="C932" s="110"/>
    </row>
    <row r="933">
      <c r="A933" s="111"/>
      <c r="B933" s="110"/>
      <c r="C933" s="110"/>
    </row>
    <row r="934">
      <c r="A934" s="111"/>
      <c r="B934" s="110"/>
      <c r="C934" s="110"/>
    </row>
    <row r="935">
      <c r="A935" s="111"/>
      <c r="B935" s="110"/>
      <c r="C935" s="110"/>
    </row>
    <row r="936">
      <c r="A936" s="111"/>
      <c r="B936" s="110"/>
      <c r="C936" s="110"/>
    </row>
    <row r="937">
      <c r="A937" s="111"/>
      <c r="B937" s="110"/>
      <c r="C937" s="110"/>
    </row>
    <row r="938">
      <c r="A938" s="111"/>
      <c r="B938" s="110"/>
      <c r="C938" s="110"/>
    </row>
    <row r="939">
      <c r="A939" s="111"/>
      <c r="B939" s="110"/>
      <c r="C939" s="110"/>
    </row>
    <row r="940">
      <c r="A940" s="111"/>
      <c r="B940" s="110"/>
      <c r="C940" s="110"/>
    </row>
    <row r="941">
      <c r="A941" s="111"/>
      <c r="B941" s="110"/>
      <c r="C941" s="110"/>
    </row>
    <row r="942">
      <c r="A942" s="111"/>
      <c r="B942" s="110"/>
      <c r="C942" s="110"/>
    </row>
    <row r="943">
      <c r="A943" s="111"/>
      <c r="B943" s="110"/>
      <c r="C943" s="110"/>
    </row>
    <row r="944">
      <c r="A944" s="111"/>
      <c r="B944" s="110"/>
      <c r="C944" s="110"/>
    </row>
    <row r="945">
      <c r="A945" s="111"/>
      <c r="B945" s="110"/>
      <c r="C945" s="110"/>
    </row>
    <row r="946">
      <c r="A946" s="111"/>
      <c r="B946" s="110"/>
      <c r="C946" s="110"/>
    </row>
    <row r="947">
      <c r="A947" s="111"/>
      <c r="B947" s="110"/>
      <c r="C947" s="110"/>
    </row>
    <row r="948">
      <c r="A948" s="111"/>
      <c r="B948" s="110"/>
      <c r="C948" s="110"/>
    </row>
    <row r="949">
      <c r="A949" s="111"/>
      <c r="B949" s="110"/>
      <c r="C949" s="110"/>
    </row>
    <row r="950">
      <c r="A950" s="111"/>
      <c r="B950" s="110"/>
      <c r="C950" s="110"/>
    </row>
    <row r="951">
      <c r="A951" s="111"/>
      <c r="B951" s="110"/>
      <c r="C951" s="110"/>
    </row>
    <row r="952">
      <c r="A952" s="111"/>
      <c r="B952" s="110"/>
      <c r="C952" s="110"/>
    </row>
    <row r="953">
      <c r="A953" s="111"/>
      <c r="B953" s="110"/>
      <c r="C953" s="110"/>
    </row>
    <row r="954">
      <c r="A954" s="111"/>
      <c r="B954" s="110"/>
      <c r="C954" s="110"/>
    </row>
    <row r="955">
      <c r="A955" s="111"/>
      <c r="B955" s="110"/>
      <c r="C955" s="110"/>
    </row>
    <row r="956">
      <c r="A956" s="111"/>
      <c r="B956" s="110"/>
      <c r="C956" s="110"/>
    </row>
    <row r="957">
      <c r="A957" s="111"/>
      <c r="B957" s="110"/>
      <c r="C957" s="110"/>
    </row>
    <row r="958">
      <c r="A958" s="111"/>
      <c r="B958" s="110"/>
      <c r="C958" s="110"/>
    </row>
    <row r="959">
      <c r="A959" s="111"/>
      <c r="B959" s="110"/>
      <c r="C959" s="110"/>
    </row>
    <row r="960">
      <c r="A960" s="111"/>
      <c r="B960" s="110"/>
      <c r="C960" s="110"/>
    </row>
    <row r="961">
      <c r="A961" s="111"/>
      <c r="B961" s="110"/>
      <c r="C961" s="110"/>
    </row>
    <row r="962">
      <c r="A962" s="111"/>
      <c r="B962" s="110"/>
      <c r="C962" s="110"/>
    </row>
    <row r="963">
      <c r="A963" s="111"/>
      <c r="B963" s="110"/>
      <c r="C963" s="110"/>
    </row>
    <row r="964">
      <c r="A964" s="111"/>
      <c r="B964" s="110"/>
      <c r="C964" s="110"/>
    </row>
    <row r="965">
      <c r="A965" s="111"/>
      <c r="B965" s="110"/>
      <c r="C965" s="110"/>
    </row>
    <row r="966">
      <c r="A966" s="111"/>
      <c r="B966" s="110"/>
      <c r="C966" s="110"/>
    </row>
    <row r="967">
      <c r="A967" s="111"/>
      <c r="B967" s="110"/>
      <c r="C967" s="110"/>
    </row>
    <row r="968">
      <c r="A968" s="111"/>
      <c r="B968" s="110"/>
      <c r="C968" s="110"/>
    </row>
    <row r="969">
      <c r="A969" s="111"/>
      <c r="B969" s="110"/>
      <c r="C969" s="110"/>
    </row>
    <row r="970">
      <c r="A970" s="111"/>
      <c r="B970" s="110"/>
      <c r="C970" s="110"/>
    </row>
    <row r="971">
      <c r="A971" s="111"/>
      <c r="B971" s="110"/>
      <c r="C971" s="110"/>
    </row>
    <row r="972">
      <c r="A972" s="111"/>
      <c r="B972" s="110"/>
      <c r="C972" s="110"/>
    </row>
    <row r="973">
      <c r="A973" s="111"/>
      <c r="B973" s="110"/>
      <c r="C973" s="110"/>
    </row>
    <row r="974">
      <c r="A974" s="111"/>
      <c r="B974" s="110"/>
      <c r="C974" s="110"/>
    </row>
    <row r="975">
      <c r="A975" s="111"/>
      <c r="B975" s="110"/>
      <c r="C975" s="110"/>
    </row>
    <row r="976">
      <c r="A976" s="111"/>
      <c r="B976" s="110"/>
      <c r="C976" s="110"/>
    </row>
    <row r="977">
      <c r="A977" s="111"/>
      <c r="B977" s="110"/>
      <c r="C977" s="110"/>
    </row>
    <row r="978">
      <c r="A978" s="111"/>
      <c r="B978" s="110"/>
      <c r="C978" s="110"/>
    </row>
    <row r="979">
      <c r="A979" s="111"/>
      <c r="B979" s="110"/>
      <c r="C979" s="110"/>
    </row>
    <row r="980">
      <c r="A980" s="111"/>
      <c r="B980" s="110"/>
      <c r="C980" s="110"/>
    </row>
    <row r="981">
      <c r="A981" s="111"/>
      <c r="B981" s="110"/>
      <c r="C981" s="110"/>
    </row>
    <row r="982">
      <c r="A982" s="111"/>
      <c r="B982" s="110"/>
      <c r="C982" s="110"/>
    </row>
    <row r="983">
      <c r="A983" s="111"/>
      <c r="B983" s="110"/>
      <c r="C983" s="110"/>
    </row>
    <row r="984">
      <c r="A984" s="111"/>
      <c r="B984" s="110"/>
      <c r="C984" s="110"/>
    </row>
    <row r="985">
      <c r="A985" s="111"/>
      <c r="B985" s="110"/>
      <c r="C985" s="110"/>
    </row>
    <row r="986">
      <c r="A986" s="111"/>
      <c r="B986" s="110"/>
      <c r="C986" s="110"/>
    </row>
    <row r="987">
      <c r="A987" s="111"/>
      <c r="B987" s="110"/>
      <c r="C987" s="110"/>
    </row>
    <row r="988">
      <c r="A988" s="111"/>
      <c r="B988" s="110"/>
      <c r="C988" s="110"/>
    </row>
    <row r="989">
      <c r="A989" s="111"/>
      <c r="B989" s="110"/>
      <c r="C989" s="110"/>
    </row>
    <row r="990">
      <c r="A990" s="111"/>
      <c r="B990" s="110"/>
      <c r="C990" s="110"/>
    </row>
    <row r="991">
      <c r="A991" s="111"/>
      <c r="B991" s="110"/>
      <c r="C991" s="110"/>
    </row>
    <row r="992">
      <c r="A992" s="111"/>
      <c r="B992" s="110"/>
      <c r="C992" s="110"/>
    </row>
    <row r="993">
      <c r="A993" s="111"/>
      <c r="B993" s="110"/>
      <c r="C993" s="110"/>
    </row>
    <row r="994">
      <c r="A994" s="111"/>
      <c r="B994" s="110"/>
      <c r="C994" s="110"/>
    </row>
    <row r="995">
      <c r="A995" s="111"/>
      <c r="B995" s="110"/>
      <c r="C995" s="110"/>
    </row>
    <row r="996">
      <c r="A996" s="111"/>
      <c r="B996" s="110"/>
      <c r="C996" s="110"/>
    </row>
    <row r="997">
      <c r="A997" s="111"/>
      <c r="B997" s="110"/>
      <c r="C997" s="110"/>
    </row>
    <row r="998">
      <c r="A998" s="111"/>
      <c r="B998" s="110"/>
      <c r="C998" s="110"/>
    </row>
    <row r="999">
      <c r="A999" s="111"/>
      <c r="B999" s="110"/>
      <c r="C999" s="110"/>
    </row>
    <row r="1000">
      <c r="A1000" s="111"/>
      <c r="B1000" s="110"/>
      <c r="C1000" s="110"/>
    </row>
    <row r="1001">
      <c r="A1001" s="111"/>
      <c r="B1001" s="110"/>
      <c r="C1001" s="110"/>
    </row>
  </sheetData>
  <mergeCells count="1">
    <mergeCell ref="A1:C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2.0"/>
  </cols>
  <sheetData>
    <row r="1">
      <c r="A1" s="112" t="s">
        <v>393</v>
      </c>
      <c r="B1" s="113" t="s">
        <v>394</v>
      </c>
    </row>
    <row r="2">
      <c r="A2" s="112" t="s">
        <v>395</v>
      </c>
      <c r="B2" s="113" t="s">
        <v>396</v>
      </c>
    </row>
    <row r="3">
      <c r="A3" s="112" t="s">
        <v>397</v>
      </c>
      <c r="B3" s="113" t="s">
        <v>398</v>
      </c>
    </row>
    <row r="4">
      <c r="A4" s="112" t="s">
        <v>399</v>
      </c>
      <c r="B4" s="113" t="s">
        <v>400</v>
      </c>
      <c r="C4" s="113" t="s">
        <v>401</v>
      </c>
    </row>
    <row r="5">
      <c r="A5" s="112" t="s">
        <v>402</v>
      </c>
      <c r="B5" s="113" t="s">
        <v>403</v>
      </c>
    </row>
    <row r="6">
      <c r="A6" s="112" t="s">
        <v>404</v>
      </c>
    </row>
    <row r="7">
      <c r="A7" s="112" t="s">
        <v>405</v>
      </c>
    </row>
    <row r="8">
      <c r="A8" s="112" t="s">
        <v>406</v>
      </c>
      <c r="B8" s="112"/>
    </row>
    <row r="9">
      <c r="A9" s="112" t="s">
        <v>407</v>
      </c>
      <c r="B9" s="113" t="s">
        <v>408</v>
      </c>
    </row>
    <row r="10">
      <c r="A10" s="112" t="s">
        <v>409</v>
      </c>
      <c r="B10" s="113" t="s">
        <v>410</v>
      </c>
    </row>
    <row r="11">
      <c r="A11" s="112" t="s">
        <v>411</v>
      </c>
      <c r="B11" s="113" t="s">
        <v>412</v>
      </c>
    </row>
    <row r="12">
      <c r="A12" s="112" t="s">
        <v>413</v>
      </c>
      <c r="B12" s="113" t="s">
        <v>414</v>
      </c>
    </row>
    <row r="13">
      <c r="B13" s="113" t="s">
        <v>415</v>
      </c>
    </row>
  </sheetData>
  <hyperlinks>
    <hyperlink r:id="rId1" ref="B1"/>
    <hyperlink r:id="rId2" ref="B2"/>
    <hyperlink r:id="rId3" ref="B3"/>
    <hyperlink r:id="rId4" ref="B4"/>
    <hyperlink r:id="rId5" ref="C4"/>
    <hyperlink r:id="rId6" ref="B5"/>
    <hyperlink r:id="rId7" ref="B9"/>
    <hyperlink r:id="rId8" ref="B10"/>
    <hyperlink r:id="rId9" ref="B11"/>
    <hyperlink r:id="rId10" ref="B12"/>
    <hyperlink r:id="rId11" ref="B13"/>
  </hyperlinks>
  <drawing r:id="rId1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